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08-Commercial\02-COMMERCIAL WORKING FOLDERS\09-Licences and Regulatory\AER\Part 18A Standard Terms Disclosure\2024\Website\Final 20 September 2024\"/>
    </mc:Choice>
  </mc:AlternateContent>
  <xr:revisionPtr revIDLastSave="0" documentId="13_ncr:1_{6736B8C0-4B95-4173-9EC3-5572F0858B94}" xr6:coauthVersionLast="47" xr6:coauthVersionMax="47" xr10:uidLastSave="{00000000-0000-0000-0000-000000000000}"/>
  <bookViews>
    <workbookView xWindow="-120" yWindow="-120" windowWidth="29040" windowHeight="15840" tabRatio="601" xr2:uid="{AF319E6C-E320-4630-AD5C-3D6AD37CA2D7}"/>
  </bookViews>
  <sheets>
    <sheet name="Actual prices payable 198G" sheetId="7" r:id="rId1"/>
  </sheets>
  <externalReferences>
    <externalReference r:id="rId2"/>
  </externalReferences>
  <definedNames>
    <definedName name="ABN">#REF!</definedName>
    <definedName name="_xlnm.Print_Area" localSheetId="0">'Actual prices payable 198G'!$A$1:$BT$4</definedName>
    <definedName name="rPipelineAssets">#REF!</definedName>
    <definedName name="rSharedAssets">#REF!</definedName>
    <definedName name="rYesNo">#REF!</definedName>
    <definedName name="Tradingname">#REF!</definedName>
    <definedName name="UNI_AA_VERSION" hidden="1">"322.4.0"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TAG" hidden="1">1</definedName>
    <definedName name="UNI_RET_TIME" hidden="1">8</definedName>
    <definedName name="UNI_RET_UNIT" hidden="1">2</definedName>
    <definedName name="UNI_RET_VALUE" hidden="1">16</definedName>
    <definedName name="YEAR">[1]Outcomes!$B$3</definedName>
    <definedName name="Yearending">#REF!</definedName>
    <definedName name="Year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28" i="7" l="1"/>
  <c r="M323" i="7"/>
  <c r="M119" i="7"/>
  <c r="O319" i="7" l="1"/>
  <c r="M312" i="7"/>
  <c r="M306" i="7"/>
  <c r="M295" i="7" l="1"/>
  <c r="M290" i="7"/>
  <c r="M275" i="7"/>
  <c r="M274" i="7"/>
  <c r="M269" i="7"/>
  <c r="O265" i="7" l="1"/>
  <c r="M249" i="7"/>
  <c r="O245" i="7" l="1"/>
  <c r="M232" i="7"/>
  <c r="M213" i="7" l="1"/>
  <c r="M206" i="7"/>
  <c r="M187" i="7"/>
  <c r="M176" i="7"/>
  <c r="J174" i="7"/>
  <c r="M171" i="7"/>
  <c r="J152" i="7" l="1"/>
  <c r="J151" i="7"/>
  <c r="J153" i="7" s="1"/>
  <c r="J154" i="7" s="1"/>
  <c r="M132" i="7" l="1"/>
  <c r="M126" i="7"/>
  <c r="O115" i="7"/>
  <c r="M100" i="7"/>
  <c r="M83" i="7" l="1"/>
  <c r="M73" i="7"/>
  <c r="M62" i="7"/>
  <c r="M61" i="7"/>
  <c r="M52" i="7"/>
  <c r="M41" i="7"/>
  <c r="M36" i="7"/>
  <c r="M14" i="7" l="1"/>
</calcChain>
</file>

<file path=xl/sharedStrings.xml><?xml version="1.0" encoding="utf-8"?>
<sst xmlns="http://schemas.openxmlformats.org/spreadsheetml/2006/main" count="3230" uniqueCount="295">
  <si>
    <t xml:space="preserve">PART 18A </t>
  </si>
  <si>
    <t>=Tradingname</t>
  </si>
  <si>
    <t xml:space="preserve">Year ending </t>
  </si>
  <si>
    <t>=Yearending</t>
  </si>
  <si>
    <t>Actual prices payable</t>
  </si>
  <si>
    <t>Table:  Actual prices payable</t>
  </si>
  <si>
    <t>Service</t>
  </si>
  <si>
    <t>Contract and service dates and terms</t>
  </si>
  <si>
    <t xml:space="preserve">Price </t>
  </si>
  <si>
    <t>Prices payable as in the contract (excluding GST)</t>
  </si>
  <si>
    <t>fixed price unit ($/GJ or $/GJ/day)</t>
  </si>
  <si>
    <t>Unique contract identifier (assigned by service provider)</t>
  </si>
  <si>
    <t>this allows users to understand timing of actual demand for services and when there may be availability</t>
  </si>
  <si>
    <t xml:space="preserve"> if the fixed price covers more than one service, put 0 in the subsequent rows for those services within the same contract that are sold bundled under a single price</t>
  </si>
  <si>
    <t>Part 18A facility by means of which the service is provided r198G(1)(a)</t>
  </si>
  <si>
    <t>Date contract first entered into r198G(1)(b)</t>
  </si>
  <si>
    <t xml:space="preserve">Service term start date r198G(1)(c) </t>
  </si>
  <si>
    <t>Service Type  r198G(1)(d)</t>
  </si>
  <si>
    <t>unit of contracted quantity (GJ or GJ/day)</t>
  </si>
  <si>
    <t>Date contract last varied r198G(1)(b)</t>
  </si>
  <si>
    <t xml:space="preserve">Service term end date r198G(1)(c) </t>
  </si>
  <si>
    <t xml:space="preserve"> if the variable price covers more than one service, put 0 in the subsequent rows for those services within the same contract that are sold bundled under a single price</t>
  </si>
  <si>
    <t>if price has been converted into $/GJ or $/Gj/day under r198G(1)(i) provide original price unit and  explanation of how conversion was made in this column</t>
  </si>
  <si>
    <t xml:space="preserve">Where a contract contains multiple services, each service should be listed on separate rows even if bundled together for pricing purposes. </t>
  </si>
  <si>
    <t>Identifiers</t>
  </si>
  <si>
    <t>Dates of services</t>
  </si>
  <si>
    <t>Quantity</t>
  </si>
  <si>
    <t>please list actual dates service is in use, if service is not non-stop between service term start and end dates. r198H(2)(b)</t>
  </si>
  <si>
    <t>original price per unit and description of conversion required under r198G(1)(i))</t>
  </si>
  <si>
    <t>Fixed price for service - if the fixed price covers more than one service, put 0 in the subsequent rows for those services within the same contract that are sold bundled under a single price 
(r198G(1)(h))</t>
  </si>
  <si>
    <t>Notes (optional)</t>
  </si>
  <si>
    <t>Are terms and conditions are the same or substantially the same as the relevant published Standing Terms 
r198G(1)(g)</t>
  </si>
  <si>
    <t>Non-price terms and conditions</t>
  </si>
  <si>
    <t>Priority (firm or as available and interruptible or other (described in column W))
r198G(1)(e)</t>
  </si>
  <si>
    <t>Please separately list the components of the fixed and variable prices of the service to the extent they are separately identified in the contract. 
r198G(1)(j)</t>
  </si>
  <si>
    <t>Type of price structure - fixed/variable/ combination 
r198G(1)(j)</t>
  </si>
  <si>
    <t>fixed price unit ($/GJ or $/GJ/day) r198G(i)</t>
  </si>
  <si>
    <t>variable price for service -  if the variable price covers more than one service, put 0 in the subsequent rows for those services within the same contract that are sold bundled under a single price
 r198G(1)(h)</t>
  </si>
  <si>
    <t>variable price unit ($/GJ or $/GJ/day) r198G(1)(i)</t>
  </si>
  <si>
    <t>price escalation mechanism for fixed price r198G(1)(k)</t>
  </si>
  <si>
    <t>price escalation mechanism for variable price component  r198G(1)(k)</t>
  </si>
  <si>
    <t>To be assigned by Part 18A service provider to link multiple services offered under single contracts (do not leave blank)</t>
  </si>
  <si>
    <t xml:space="preserve">Applicable quantity for the service  - please list contracted quantity under r198G(1)(f), including:
For compression service facilities 
r198G(1)(f)(i) 
maximum daily quantity
For storage facilities 
r198G(1)(f)(ii)
storage capacity for storage services or
 maximum daily quantities for injection and withdrawal rates, where relevant. </t>
  </si>
  <si>
    <t>Iona Gas Storage Facility</t>
  </si>
  <si>
    <t>Injection into SWP (firm capacity)</t>
  </si>
  <si>
    <t>1/01/2021*</t>
  </si>
  <si>
    <t>N/A (service is non-stop)</t>
  </si>
  <si>
    <t>180000</t>
  </si>
  <si>
    <t>GJ/day</t>
  </si>
  <si>
    <t>Fixed price</t>
  </si>
  <si>
    <t>$/GJ/Day</t>
  </si>
  <si>
    <t>Original price: $275 per GJ/day per annum; Conversion: Original price/365</t>
  </si>
  <si>
    <t>As at 1 Oct 2015. Escalated on each 1 Jan, starting with the first escalation on 1 Jan 2016, using September quarter CPI weighted average of 8 capital cities</t>
  </si>
  <si>
    <t>As stated (already separately identified)</t>
  </si>
  <si>
    <t>No</t>
  </si>
  <si>
    <t>firm</t>
  </si>
  <si>
    <t>*Service was provided prior to 1 Jan 2021, but the contracted quantity, which has now expired, was different from the quantity set out in column J.</t>
  </si>
  <si>
    <t>Injection into SEA Gas (firm capacity)</t>
  </si>
  <si>
    <t>As above</t>
  </si>
  <si>
    <t>90000</t>
  </si>
  <si>
    <t>Withdrawal from Reservoir (firm capacity)</t>
  </si>
  <si>
    <t>Injection into Reservoir (firm capacity)</t>
  </si>
  <si>
    <t>45000</t>
  </si>
  <si>
    <t>Withdrawal from SWP (firm capacity)</t>
  </si>
  <si>
    <t>Withdrawal from SEA Gas (firm capacity)</t>
  </si>
  <si>
    <t>Bypass Service (firm capacity)*</t>
  </si>
  <si>
    <t>60000</t>
  </si>
  <si>
    <t>As above
* This bypass service provides the customer with some additional capacity rights to withdraw gas at a connection point for injection at another connection point, in certain circumstances.</t>
  </si>
  <si>
    <t>Bypass SWP Withdrawal (firm capacity)*</t>
  </si>
  <si>
    <t>15000</t>
  </si>
  <si>
    <t>Bypass SEA Gas Withdrawal (firm capacity)*</t>
  </si>
  <si>
    <t>Storage Capacity (firm capacity)</t>
  </si>
  <si>
    <t>7200000</t>
  </si>
  <si>
    <t>GJ</t>
  </si>
  <si>
    <t>Withdrawal from SWP for Injection into Reservoir (actual usage)</t>
  </si>
  <si>
    <t>N/A - no contracted quantity</t>
  </si>
  <si>
    <t>Variable price</t>
  </si>
  <si>
    <t>0.0765</t>
  </si>
  <si>
    <t>$/GJ</t>
  </si>
  <si>
    <t>other (specify in column W)</t>
  </si>
  <si>
    <t>In relation to column V - 'other' selected as this item reflects the price for an actual service provided</t>
  </si>
  <si>
    <t>Withdrawal from SWP for injection into SEAGas (actual usage)</t>
  </si>
  <si>
    <t>Withdrawal from Reservoir for injection into SWP (actual usage)</t>
  </si>
  <si>
    <t>0.0383</t>
  </si>
  <si>
    <t>Withdrawal from Reservoir for injection into SEA Gas (actual usage)</t>
  </si>
  <si>
    <t>Withdrawal from SEA Gas for injection into Reservoir (actual usage)</t>
  </si>
  <si>
    <t>0.0128</t>
  </si>
  <si>
    <t>Withdrawal from SEA Gas for injection into SWP (actual usage)</t>
  </si>
  <si>
    <t>Approved Injection into Reservoir (as-available)</t>
  </si>
  <si>
    <t>1/01/2022*</t>
  </si>
  <si>
    <t>0.7655</t>
  </si>
  <si>
    <t>as available and interruptible</t>
  </si>
  <si>
    <t>* In relation to column G - the service was provided before 1 January 2022, however the price was varied before this date.</t>
  </si>
  <si>
    <t>Approved Injection into SWP (as-available)</t>
  </si>
  <si>
    <t>* In relation to column G - the service was provided before 1 January 2021, however the price was varied before this date.</t>
  </si>
  <si>
    <t>Approved Injection into SEA Gas (as-available)</t>
  </si>
  <si>
    <t>1.5309</t>
  </si>
  <si>
    <t>Unapproved Injection into Reservoir (as-available)</t>
  </si>
  <si>
    <t>3.0619</t>
  </si>
  <si>
    <t>Unapproved Injection into SWP (as-available)</t>
  </si>
  <si>
    <t>Unapproved Injection into SEA Gas (as-available)</t>
  </si>
  <si>
    <t>6.1237</t>
  </si>
  <si>
    <t>IGSF01</t>
  </si>
  <si>
    <t>1/01/2020*</t>
  </si>
  <si>
    <t>Original price: $264.7 per GJ/day per annum; Conversion: Original price/365</t>
  </si>
  <si>
    <t>As at 1 Jul 2017. Escalated on each 1 Jan, starting with the first escalation on 1 Jan 2018, using September quarter CPI weighted average of 8 capital cities</t>
  </si>
  <si>
    <t>* Service was provided prior to 1 January 2020, but the contracted quantity, which has now expired, was different from the quantity set out in columnJ.</t>
  </si>
  <si>
    <t>* Service was provided prior to 1 January 2021, but the contracted quantity was varied.</t>
  </si>
  <si>
    <t>21/09/2022*</t>
  </si>
  <si>
    <t>* Service was provided prior to 21 September 2022, but the contracted quantity was varied.</t>
  </si>
  <si>
    <t>Injection into SEAGas (firm capacity)</t>
  </si>
  <si>
    <t>Original price: $25 per GJ/day per annum; Conversion: Original price/365</t>
  </si>
  <si>
    <t>0 / 0.9*</t>
  </si>
  <si>
    <t>*Service was provided prior to 21 September 2022, but the price was varied. 
* In relation to column O - the applicable rate is $0 (Free) for the as-available reservoir injection service up to a limit of 100% of the Injection into Reservoir (firm service) contracted quantity, and then $0.90 for any as-available reservoir injection service provided above this quantity.</t>
  </si>
  <si>
    <t>IGSF02</t>
  </si>
  <si>
    <t>210000</t>
  </si>
  <si>
    <t>Original price: $278.26 per GJ/day per annum; Conversion: Original price/365</t>
  </si>
  <si>
    <t>52500</t>
  </si>
  <si>
    <t>Injection into DP1 (firm capacity)</t>
  </si>
  <si>
    <t>100000</t>
  </si>
  <si>
    <t>Withdrawal from DP1 (as-available capacity)</t>
  </si>
  <si>
    <t>In relation to column V - 'other' selected as the service is subject to availability in accordance with the terms of the contract.</t>
  </si>
  <si>
    <t>8400000</t>
  </si>
  <si>
    <t>Additional Storage Capacity (firm capacity)</t>
  </si>
  <si>
    <t>1600000</t>
  </si>
  <si>
    <t>Enhanced Compression Capacity (firm capacity)</t>
  </si>
  <si>
    <t>5000</t>
  </si>
  <si>
    <t>126000</t>
  </si>
  <si>
    <t>31500</t>
  </si>
  <si>
    <t>5040000</t>
  </si>
  <si>
    <t>960000</t>
  </si>
  <si>
    <t>3000</t>
  </si>
  <si>
    <t>21000</t>
  </si>
  <si>
    <t>Original price: $22.33 per GJ/day per annum; Conversion: Original price/365</t>
  </si>
  <si>
    <t>As at 1 Jan 2015. Escalated on each 1 Jan, starting with the first escalation on 1 Jan 2016, using September quarter CPI weighted average of 8 capital cities</t>
  </si>
  <si>
    <t>Flow to DP1 (actual usage)</t>
  </si>
  <si>
    <t>Withdrawal from DP1 for injection to SWP (actual usage)</t>
  </si>
  <si>
    <t>Withdrawal from DP1 for injection to SEA Gas (actual usage)</t>
  </si>
  <si>
    <t>Withdrawal from DP1 for injection to Reservoir (actual usage)</t>
  </si>
  <si>
    <t>In relation to column 'V' - service is as-available and interruptible unless provided on a firm basis in accordance with the terms of the agreement.</t>
  </si>
  <si>
    <t>1/01/2018*</t>
  </si>
  <si>
    <t>Original price: $230 per GJ/day per annum; Conversion: Original price/365</t>
  </si>
  <si>
    <t>As at 1 Jan 2018. Escalated on each 1 Jan, starting with the first escalation on 1 Jan 2019, using September quarter CPI weighted average of 8 capital cities</t>
  </si>
  <si>
    <t>*Service was provided prior to 1 Jan 2018, but the applicable contracted quantity and pricing changed.</t>
  </si>
  <si>
    <t>1/03/2018*</t>
  </si>
  <si>
    <t>*Service was provided prior to 1 Mar 2018, but the contracted quantity, which has now expired, was different from the quantity set out in column J.</t>
  </si>
  <si>
    <t>*Service was provided prior to 1 Jan 2018, but the applicable pricing changed.</t>
  </si>
  <si>
    <t>As above*</t>
  </si>
  <si>
    <t>*Service was provided prior to 1 Jan 2018, but the applicable contracted quantity and pricing has changed.</t>
  </si>
  <si>
    <t>35000</t>
  </si>
  <si>
    <t>*Service was provided prior to 1 Jan 2018, but the contracted quantity, which has now expired, was different from the quantity set out in column J.</t>
  </si>
  <si>
    <t>1600000*</t>
  </si>
  <si>
    <t>Original price: $230 per GJ/day per annum; Conversion: Original price/4/365*</t>
  </si>
  <si>
    <t>* Service was provided prior to 1 Jan 2018. but the applicable contracted quantity and pricing has changed.
* The fixed price in column M has been represented in a way that is equivalent to how the bundled price for the firm capacity services above (excluding Injection into SEA Gas firm capacity) is represented (as set out in the entry for 'Injection into SWP (firm capacity)'). In relation to Column Q, the conversion to a daily rate has been undertaken in accordance with the following formula: $230 per GJ/day per annum / 365 / 4 (to represent the cost of additional storage capacity service in SWP injection terms).</t>
  </si>
  <si>
    <t>20000</t>
  </si>
  <si>
    <t>IGSF03</t>
  </si>
  <si>
    <t>Not applicable</t>
  </si>
  <si>
    <t>Original price: $420 per GJ/day per annum; Conversion: Original price/365</t>
  </si>
  <si>
    <t>Yes</t>
  </si>
  <si>
    <t>IGSF04</t>
  </si>
  <si>
    <t>Original price: $366.45 per GJ/day per annum; Conversion: Original price/365</t>
  </si>
  <si>
    <t>As at 1 Jul 2019. Escalated on each 1 Jan, starting with the first escalation on 1 Jan 2020, using September quarter CPI weighted average of 8 capital cities</t>
  </si>
  <si>
    <t>Interruptible Additional Storage Capacity</t>
  </si>
  <si>
    <t>10000</t>
  </si>
  <si>
    <t>800000</t>
  </si>
  <si>
    <t>25000</t>
  </si>
  <si>
    <t>12500</t>
  </si>
  <si>
    <t>6250</t>
  </si>
  <si>
    <t>1000000</t>
  </si>
  <si>
    <t>0.0918</t>
  </si>
  <si>
    <t>Original price is as at 1 Jul 2019. Escalated on each 1 Jan, starting with the first escalation on 1 Jan 2020, using September quarter CPI weighted average of 8 capital cities</t>
  </si>
  <si>
    <t>0.0459</t>
  </si>
  <si>
    <t>As above
* Service not included in contract prior to this date.</t>
  </si>
  <si>
    <t>0 / 0.94*</t>
  </si>
  <si>
    <t xml:space="preserve">* In relation to column G - service was provided prior to 1 January 2021 but was subject to certain variations.
* The customer may, for certain specified periods during the term, obtain a quantity of free reservoir injection (when coupled with SWP withdrawal) as an as-available service, subject to making prepayments for this right. All other as-available reservoir injection services (including services in excess of this free quantity) will be subject to a price of $0.94/GJ. </t>
  </si>
  <si>
    <t>0.94</t>
  </si>
  <si>
    <t>1.83</t>
  </si>
  <si>
    <t>* In relation to column G - service was provided prior to 1 January 2021  but was subject to certain variations.</t>
  </si>
  <si>
    <t>3.74</t>
  </si>
  <si>
    <t>10.37</t>
  </si>
  <si>
    <t>IGSF05</t>
  </si>
  <si>
    <t>1/04/2020*</t>
  </si>
  <si>
    <t xml:space="preserve">Not applicable </t>
  </si>
  <si>
    <t xml:space="preserve">*In relation to column G - the service was provided prior to 1 April 2020, however the capacity was varied. </t>
  </si>
  <si>
    <t>*In relation to column G - the service was provided prior to 1 April 2020, however the capacity and pricing was varied.</t>
  </si>
  <si>
    <t>Withdeawal from SEA Gas (firm capacity)</t>
  </si>
  <si>
    <t>IGSF06</t>
  </si>
  <si>
    <t>1/07/2022*</t>
  </si>
  <si>
    <t>Original price: $345.25 per GJ/day per annum; Conversion: Original price/365</t>
  </si>
  <si>
    <t>*Service was provided prior to 1 July 2022, but the contracted quantity was different from the quantity set out in column J.</t>
  </si>
  <si>
    <t>Original price: $25.94 per GJ/day per annum; Conversion: Original price/365</t>
  </si>
  <si>
    <t>*In relation to column O - the applicable rate is $0 (Free) for the as-available reservoir injection service up to a limit of 50% of the Injection into Reservoir (firm service) contracted quantity, and then $0.94 for any as-available reservoir injection service provided above this quantity.</t>
  </si>
  <si>
    <t>IGSF07</t>
  </si>
  <si>
    <t>1/05/2022*</t>
  </si>
  <si>
    <t>Original price: $356.93 per GJ/day per annum; Conversion: Original price/365</t>
  </si>
  <si>
    <t>Original price is as at 1 Jul 2017. Escalated on each 1 Jan, starting with the first escalation on 1 Jan 2018, using September quarter CPI weighted average of 8 capital cities</t>
  </si>
  <si>
    <t>*Service was provided prior to 1 May 2022, but the contracted quantity, which has now expired, was different from the quantity set out in column J.</t>
  </si>
  <si>
    <t>1/04/2022*</t>
  </si>
  <si>
    <t>*Service was provided prior to 1 Apr 2022, but the contracted quantity, which has now expired, was different from the quantity set out in column J.</t>
  </si>
  <si>
    <t>Original price is as at 1 Oct 2017. Escalated on each 1 Jan, starting with the first escalation on 1 Jan 2018, using September quarter CPI weighted average of 8 capital cities</t>
  </si>
  <si>
    <t>0 / 0.90*</t>
  </si>
  <si>
    <t>* In relation to column O - the applicable rate is $0 (Free) for the as-available reservoir injection service up to a limit of 50% of the Injection into Reservoir (firm service) contracted quantity, and then $0.90/GJ for any as-available reservoir injection service provided above this quantity.</t>
  </si>
  <si>
    <t>As advised*</t>
  </si>
  <si>
    <t>* In relation to column O - the applicable rate for this service is to be advised if the service is requested by the customer. No such rate has yet been requested or provided.</t>
  </si>
  <si>
    <t>IGSF08</t>
  </si>
  <si>
    <t>Original price: $268 per GJ/day per annum; Conversion: Original price/365</t>
  </si>
  <si>
    <t>Injection into Mortlake (firm capacity)</t>
  </si>
  <si>
    <t>Withdrawal from DP1 (firm capacity)</t>
  </si>
  <si>
    <t>1/03/2023*</t>
  </si>
  <si>
    <t xml:space="preserve">* In relation to column G, the service was provided before 1 March 2023, but was subject to certain variations. </t>
  </si>
  <si>
    <t>Original price: $24 per GJ/day per annum; Conversion: Original price/365</t>
  </si>
  <si>
    <t>Withdrawal from SWP for injection into Mortlake (actual usage)</t>
  </si>
  <si>
    <t>Withdrawal from Reservoir for injection into Mortlake (actual usage)</t>
  </si>
  <si>
    <t>Withdrawal from DP1 for injection into Reservoir (actual usage)</t>
  </si>
  <si>
    <t>Withdrawal from DP1 for injection into SWP (actual usage)</t>
  </si>
  <si>
    <t>Withdrawal from DP1 for injection into SEA Gas (actual usage)</t>
  </si>
  <si>
    <t>Withdrawal from DP1 for injection into Mortlake (actual usage)</t>
  </si>
  <si>
    <t>Approved Injection into Mortlake (as-available)</t>
  </si>
  <si>
    <t>Unapproved Injection into Mortlake (as-available)</t>
  </si>
  <si>
    <t>IGSF09</t>
  </si>
  <si>
    <t>Original price: $450 per GJ/day per annum; Conversion: Original price/365</t>
  </si>
  <si>
    <t>Original price is as at 1 Jul 2023. Escalated on each 1 Jan, starting with the first escalation on 1 Jan 2024, using September quarter CPI weighted average of 8 capital cities</t>
  </si>
  <si>
    <t>IGSF10</t>
  </si>
  <si>
    <t>Original price: $346.75 per GJ/day per annum; Conversion: Original price/365</t>
  </si>
  <si>
    <t>As at 1 Jul 2022. Escalated on each 1 Jan, starting with the first escalation on 1 Jan 2023, using September quarter CPI weighted average of 8 capital cities</t>
  </si>
  <si>
    <t xml:space="preserve">*In relation to column G, the service was provided before 1 January 2023, however the fixed price did not apply. </t>
  </si>
  <si>
    <t>Storage Capacity (additional storage limit)</t>
  </si>
  <si>
    <t>In relation to column V - 'other' selected as this capacity entitlement can be varied by Lochard Energy.</t>
  </si>
  <si>
    <t>0 / 0.9913*</t>
  </si>
  <si>
    <t xml:space="preserve">* In relation to column O - the applicable rate is:
$0 (Free) - up to a maximum cumulative total of 320 TJ per calendar year of reservoir injection provided as an as-available service; and
$0.9913/GJ for reservoir injection provided as an as-available service during the remainder of a calendar year, once the above limit for that year has been reached. </t>
  </si>
  <si>
    <t>IGSF11</t>
  </si>
  <si>
    <t>Original price: $352.56 per GJ/day per annum; Conversion: Original price/365</t>
  </si>
  <si>
    <t>As at 1 Jul 2020. Escalated on each 1 Jan, starting with the first escalation on 1 Jan 2021, using September quarter CPI weighted average of 8 capital cities</t>
  </si>
  <si>
    <t>*Service was provided prior to 1 Jan 2022, but the contracted quantity was different from the quantity set out in column J. 
*For the part of this service period covering 1 Jan 2023 to 31 Dec 2024, the overall capacity rights are higher than represented in column J but the remaining portion of those rights have a different price. This is represented in separate rows below.</t>
  </si>
  <si>
    <t xml:space="preserve">As above </t>
  </si>
  <si>
    <t>As Above</t>
  </si>
  <si>
    <t>Original price: $26.37 per GJ/day per annum; Conversion: Original price/365</t>
  </si>
  <si>
    <t>Original price: $433.83 per GJ/day per annum; Conversion: Original price/365</t>
  </si>
  <si>
    <t>This row represents an additional tranche of capacity, to which a different price applies, for the service period from 1 Jan 2024 to 31 Dec 2024.</t>
  </si>
  <si>
    <t>1/1/2023*</t>
  </si>
  <si>
    <t>0 / 0.95**</t>
  </si>
  <si>
    <t>*Service was provided prior to 1 Jan 2023, but there were certain variations in relation to pricing prior to that date.  
**In relation to column O - the applicable rate is $0 (Free) for the as-available reservoir injection service up to a limit of 50% of the Injection into Reservoir (firm service) contracted quantity, and then $0.95 for any as-available reservoir injection service provided above this quantity.</t>
  </si>
  <si>
    <t>IGSF12</t>
  </si>
  <si>
    <t>1/07/2020*</t>
  </si>
  <si>
    <t>Original price: 362.57 per GJ/day per annum; Conversion method: Original price/365</t>
  </si>
  <si>
    <t>As at 1 Jul 2020. Escalated on each 1 Jan, starting with the first escalation on 1 Jan 2021, using Sep quarter CPI weighted average of 8 capital cities</t>
  </si>
  <si>
    <t>* Service was provided prior to 1 July 2020, but the contract quantity, which now no longer applies, was different from the quantity set out in column J.</t>
  </si>
  <si>
    <t>Original price: $26.37 per GJ/day per annum; Conversion method: Original price/365</t>
  </si>
  <si>
    <t>* In relation to column G - service was provided prior to 1 July 2020, but an amended price (in $2020) replaced the previous price. 
In relation to column V - 'other' selected as this item reflects the price for an actual service provided</t>
  </si>
  <si>
    <t>0 / 0.95*</t>
  </si>
  <si>
    <t>* In relation to column G - service was provided prior to 1 April 2023, but was subject to variations in pricing which have now expired.
* In relation to column O, the applicable rate is $0 (Free) for the as-available reservoir injection service up to a limit of 6 TJ per gas day, and then $0.95/GJ for any as-available reservoir injection service provided above this quantity.</t>
  </si>
  <si>
    <t xml:space="preserve">* In relation to column G - service was provided prior to 1 July 2020, but an amended price (in $2020) replaced the previous price. </t>
  </si>
  <si>
    <t>IGSF13</t>
  </si>
  <si>
    <t>1/10/2022*</t>
  </si>
  <si>
    <t>Original price: $360.54 per GJ/day per annum; Conversion: Original price/365</t>
  </si>
  <si>
    <t>Original price is as at 1 Jul 2022. Escalated on each 1 Jan, starting with the first escalation on 1 Jan 2023, using September quarter CPI weighted average of 8 capital cities</t>
  </si>
  <si>
    <t>*Service was provided prior to 1 October 2022, but the contracted quantity, which no longer applies, was different from the quantity set out in column J.</t>
  </si>
  <si>
    <t>Original price: $27.35 per GJ/day per annum; Conversion: Original price/365</t>
  </si>
  <si>
    <t>0 / 0.9786 / 0.8807*</t>
  </si>
  <si>
    <t>* In relation to column O - the applicable rate is:
-  for any as-available reservoir injection service provided up to 5 TJ per gas day - $0 (Free); and
- for any as-available reservoir injection service provided above 5 TJ on a gas day - $0.9786/GJ (unless certain provisions under the agreement have been triggered in respect of a calendar year during the term, in which case, a lower rate of $0.9786/GJ x 0.9 will apply during that year instead)</t>
  </si>
  <si>
    <t>IGSF14</t>
  </si>
  <si>
    <r>
      <t xml:space="preserve">Date to which the actual prices payable information above is current: </t>
    </r>
    <r>
      <rPr>
        <sz val="12"/>
        <rFont val="Arial"/>
        <family val="2"/>
      </rPr>
      <t>until an agreement is varied, or changes otherwise arise in respect of the details set out above (e.g. exercise of options).</t>
    </r>
  </si>
  <si>
    <t>200000*</t>
  </si>
  <si>
    <t>0.33*</t>
  </si>
  <si>
    <r>
      <t xml:space="preserve">Information replaces an earlier version: </t>
    </r>
    <r>
      <rPr>
        <sz val="12"/>
        <rFont val="Arial"/>
        <family val="2"/>
      </rPr>
      <t>Yes</t>
    </r>
  </si>
  <si>
    <t>1/01/2024*</t>
  </si>
  <si>
    <t>*Service was provided prior to 1 January 2024, but the contracted quantity, which has now expired, was different from the quantity set out in column J.</t>
  </si>
  <si>
    <t>Original price: $122.15 per GJ/annum; Conversion: Original price/365</t>
  </si>
  <si>
    <t>As at 1 Jan 2023. Escalated on each 1 Jan, starting with the first escalation on 1 Jan 2024, using September quarter CPI weighted average of 8 capital cities</t>
  </si>
  <si>
    <t>1/06/2023 to 31/12/2023
and
1/05/2024 to 31/12/2024*</t>
  </si>
  <si>
    <t>*No services are provided during the period from 1 January 2024 to 30 April 2024 (inclusive). Please note that the end date for the no service period may vary.</t>
  </si>
  <si>
    <t>As above
In relation to column V - 'other' selected as this item reflects the price for an actual service provided</t>
  </si>
  <si>
    <t>1/05/2024 to 31/12/2024*</t>
  </si>
  <si>
    <t>* The fixed price in column M has been represented in a way that is equivalent to how the bundled price for the firm capacity services above is represented (as set out in the entry for 'Injection into SWP (firm capacity)). 
* In relation to column V - 'other' selected as this capacity entitlement can be varied by Lochard Energy.</t>
  </si>
  <si>
    <t>*No services are provided during the period from 1 January 2024 to 30 April 2024 (inclusive). Please note that the end date for the no service period may vary. 
* Service was provided prior to 1 January 2024 but the pricing was varied.</t>
  </si>
  <si>
    <t>Original price: $327 per GJ/day per annum; Conversion: Original price/365</t>
  </si>
  <si>
    <t>Original price: $30.92 per GJ/day per annum; Conversion: Original price/365</t>
  </si>
  <si>
    <t>Withdrawal from SEA Gas for Injection into Reservoir (actual usage)</t>
  </si>
  <si>
    <t>As of 1 Oct 2015. Escalated on each 1 Jan, starting with the first escalation on 1 Jan 2016, using September quarter CPI weighted average of 8 capital cities</t>
  </si>
  <si>
    <t>As of 1 Jul 2017. Escalated on each 1 Jan, starting with the first escalation on 1 Jan 2018, using September quarter CPI weighted average of 8 capital cities</t>
  </si>
  <si>
    <t>As of 1 Jan 2018. Escalated on each 1 Jan, starting with the first escalation on 1 Jan 2019, using September quarter CPI weighted average of 8 capital cities</t>
  </si>
  <si>
    <t>As of 1 Jan 2015. Escalated on each 1 Jan, starting with the first escalation on 1 Jan 2016, using September quarter CPI weighted average of 8 capital cities</t>
  </si>
  <si>
    <t>As of 1 Jan 2020. Escalated on each 1 Jan, starting with the first escalation on 1 Jan 2021, using September quarter CPI weighted average of 8 capital cities.</t>
  </si>
  <si>
    <t>As of 1 Jan 2023. Escalated on each 1 Jan, starting with the first escalation on 1 Jan 2024, using September quarter CPI weighted average of 8 capital cities</t>
  </si>
  <si>
    <t>As of 1 Jul 2019. Escalated on each 1 Jan, starting with the first escalation on 1 Jan 2020, using September quarter CPI weighted average of 8 capital cities</t>
  </si>
  <si>
    <t>As of 1 Jan 2019. Escalated on each 1 Jan, starting with the first escalation on 1 Jan 2020, using September quarter CPI weighted average of 8 capital cities</t>
  </si>
  <si>
    <t>Original price is as of 1 Jul 2017. Escalated on each 1 Jan, starting with the first escalation on 1 Jan 2018, using September quarter CPI weighted average of 8 capital cities</t>
  </si>
  <si>
    <t>Original price is as of 1 Jul 2023. Escalated on each 1 Jan, starting with the first escalation on 1 Jan 2024, using September quarter CPI weighted average of 8 capital cities</t>
  </si>
  <si>
    <t>As of 1 Jul 2022. Escalated on each 1 Jan, starting with the first escalation on 1 Jan 2023, using September quarter CPI weighted average of 8 capital cities</t>
  </si>
  <si>
    <t>As of 1 Jul 2020. Escalated on each 1 Jan, starting with the first escalation on 1 Jan 2021, using September quarter CPI weighted average of 8 capital cities</t>
  </si>
  <si>
    <t>As of 1 Jul 2020. Escalated on each 1 Jan, starting with the first escalation on 1 Jan 2021, using Sep quarter CPI weighted average of 8 capital cities</t>
  </si>
  <si>
    <t>Original price is as of 1 Jul 2022. Escalated on each 1 Jan, starting with the first escalation on 1 Jan 2023, using September quarter CPI weighted average of 8 capital cities</t>
  </si>
  <si>
    <t>IGSF15</t>
  </si>
  <si>
    <t>Original price is as of 1 Jan 2024. Escalated on each 1 Jan, starting with the first escalation on 1 Jan 2025, using September quarter CPI weighted average of 8 capital cities until 31 Dec 2037. From 1 Jan 2038, the price escalation mechanism is the same as above unless the CPI increase is greater than 3%, in which case, escalation is based on 0.8 times the change in the September quarter CPI weighted average of 8 capital cities.</t>
  </si>
  <si>
    <r>
      <t>Date of publication / last update:</t>
    </r>
    <r>
      <rPr>
        <sz val="12"/>
        <rFont val="Arial"/>
        <family val="2"/>
      </rPr>
      <t xml:space="preserve"> 20 September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</si>
</sst>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4" x14ac:knownFonts="1">
    <font>
      <sz val="11"/>
      <color theme="1"/>
      <name val="Calibri"/>
      <family val="2"/>
      <scheme val="minor"/>
    </font>
    <font>
      <b/>
      <sz val="16"/>
      <color theme="0"/>
      <name val="Arial"/>
      <family val="2"/>
    </font>
    <font>
      <sz val="10"/>
      <name val="Arial"/>
      <family val="2"/>
    </font>
    <font>
      <b/>
      <sz val="12"/>
      <name val="Arial"/>
      <family val="2"/>
    </font>
    <font>
      <sz val="10"/>
      <name val="Arial"/>
      <family val="2"/>
    </font>
    <font>
      <b/>
      <sz val="10"/>
      <color theme="0"/>
      <name val="Arial"/>
      <family val="2"/>
    </font>
    <font>
      <b/>
      <sz val="10"/>
      <color indexed="9"/>
      <name val="Arial"/>
      <family val="2"/>
    </font>
    <font>
      <sz val="10"/>
      <color indexed="9"/>
      <name val="Arial"/>
      <family val="2"/>
    </font>
    <font>
      <sz val="12"/>
      <name val="Arial"/>
      <family val="2"/>
    </font>
    <font>
      <sz val="10"/>
      <color theme="0"/>
      <name val="Arial"/>
      <family val="2"/>
    </font>
    <font>
      <sz val="8"/>
      <name val="Calibri"/>
      <family val="2"/>
      <scheme val="minor"/>
    </font>
    <font>
      <sz val="10"/>
      <color rgb="FFFF0000"/>
      <name val="Arial"/>
      <family val="2"/>
    </font>
    <font>
      <sz val="10"/>
      <color theme="1"/>
      <name val="Arial"/>
      <family val="2"/>
    </font>
    <font>
      <sz val="10"/>
      <color rgb="FF0070C0"/>
      <name val="Arial"/>
      <family val="2"/>
    </font>
  </fonts>
  <fills count="10">
    <fill>
      <patternFill patternType="none"/>
    </fill>
    <fill>
      <patternFill patternType="gray125"/>
    </fill>
    <fill>
      <patternFill patternType="solid">
        <fgColor theme="1"/>
        <bgColor indexed="64"/>
      </patternFill>
    </fill>
    <fill>
      <patternFill patternType="solid">
        <fgColor rgb="FF17415D"/>
        <bgColor indexed="64"/>
      </patternFill>
    </fill>
    <fill>
      <patternFill patternType="solid">
        <fgColor indexed="9"/>
        <bgColor indexed="64"/>
      </patternFill>
    </fill>
    <fill>
      <patternFill patternType="solid">
        <fgColor theme="0" tint="-0.499984740745262"/>
        <bgColor indexed="64"/>
      </patternFill>
    </fill>
    <fill>
      <patternFill patternType="solid">
        <fgColor rgb="FF2B7AAF"/>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xf numFmtId="49" fontId="1" fillId="2" borderId="0">
      <alignment vertical="center"/>
    </xf>
    <xf numFmtId="0" fontId="2" fillId="4" borderId="0"/>
    <xf numFmtId="0" fontId="1" fillId="5" borderId="0">
      <alignment vertical="center"/>
    </xf>
    <xf numFmtId="0" fontId="2" fillId="4" borderId="0"/>
    <xf numFmtId="0" fontId="2" fillId="4" borderId="0"/>
    <xf numFmtId="164" fontId="2" fillId="0" borderId="0" applyFont="0" applyFill="0" applyBorder="0" applyAlignment="0" applyProtection="0"/>
    <xf numFmtId="164" fontId="2" fillId="0" borderId="0" applyFont="0" applyFill="0" applyBorder="0" applyAlignment="0" applyProtection="0"/>
  </cellStyleXfs>
  <cellXfs count="182">
    <xf numFmtId="0" fontId="0" fillId="0" borderId="0" xfId="0"/>
    <xf numFmtId="49" fontId="1" fillId="3" borderId="0" xfId="1" applyFill="1">
      <alignment vertical="center"/>
    </xf>
    <xf numFmtId="0" fontId="2" fillId="4" borderId="0" xfId="2" applyProtection="1">
      <protection locked="0"/>
    </xf>
    <xf numFmtId="49" fontId="1" fillId="3" borderId="0" xfId="1" quotePrefix="1" applyFill="1">
      <alignment vertical="center"/>
    </xf>
    <xf numFmtId="14" fontId="1" fillId="3" borderId="0" xfId="2" quotePrefix="1" applyNumberFormat="1" applyFont="1" applyFill="1" applyAlignment="1">
      <alignment horizontal="right"/>
    </xf>
    <xf numFmtId="0" fontId="1" fillId="5" borderId="0" xfId="3">
      <alignment vertical="center"/>
    </xf>
    <xf numFmtId="0" fontId="3" fillId="0" borderId="0" xfId="4" applyFont="1" applyFill="1" applyAlignment="1" applyProtection="1">
      <alignment vertical="center"/>
      <protection locked="0"/>
    </xf>
    <xf numFmtId="0" fontId="4" fillId="4" borderId="0" xfId="2" applyFont="1" applyProtection="1">
      <protection locked="0"/>
    </xf>
    <xf numFmtId="0" fontId="8" fillId="4" borderId="0" xfId="2" applyFont="1" applyProtection="1">
      <protection locked="0"/>
    </xf>
    <xf numFmtId="49" fontId="7" fillId="6" borderId="14" xfId="5" applyNumberFormat="1" applyFont="1" applyFill="1" applyBorder="1" applyAlignment="1">
      <alignment horizontal="center" vertical="center" wrapText="1"/>
    </xf>
    <xf numFmtId="49" fontId="7" fillId="6" borderId="15" xfId="5" applyNumberFormat="1" applyFont="1" applyFill="1" applyBorder="1" applyAlignment="1">
      <alignment horizontal="center" vertical="center" wrapText="1"/>
    </xf>
    <xf numFmtId="49" fontId="9" fillId="6" borderId="16" xfId="5" applyNumberFormat="1" applyFont="1" applyFill="1" applyBorder="1" applyAlignment="1">
      <alignment vertical="center" wrapText="1"/>
    </xf>
    <xf numFmtId="49" fontId="7" fillId="6" borderId="12" xfId="5" applyNumberFormat="1" applyFont="1" applyFill="1" applyBorder="1" applyAlignment="1">
      <alignment vertical="center" wrapText="1"/>
    </xf>
    <xf numFmtId="49" fontId="6" fillId="6" borderId="16" xfId="5" applyNumberFormat="1" applyFont="1" applyFill="1" applyBorder="1" applyAlignment="1">
      <alignment horizontal="center" vertical="center" wrapText="1"/>
    </xf>
    <xf numFmtId="49" fontId="7" fillId="6" borderId="12" xfId="5" applyNumberFormat="1" applyFont="1" applyFill="1" applyBorder="1" applyAlignment="1">
      <alignment horizontal="center" vertical="center" wrapText="1"/>
    </xf>
    <xf numFmtId="49" fontId="2" fillId="8" borderId="1" xfId="6" applyNumberFormat="1" applyFont="1" applyFill="1" applyBorder="1" applyAlignment="1" applyProtection="1">
      <alignment horizontal="right"/>
      <protection locked="0"/>
    </xf>
    <xf numFmtId="0" fontId="2" fillId="8" borderId="1" xfId="6" applyNumberFormat="1" applyFont="1" applyFill="1" applyBorder="1" applyAlignment="1" applyProtection="1">
      <alignment horizontal="right"/>
      <protection locked="0"/>
    </xf>
    <xf numFmtId="2" fontId="2" fillId="8" borderId="1" xfId="6" applyNumberFormat="1" applyFont="1" applyFill="1" applyBorder="1" applyAlignment="1" applyProtection="1">
      <alignment horizontal="right"/>
      <protection locked="0"/>
    </xf>
    <xf numFmtId="0" fontId="2" fillId="7" borderId="0" xfId="2" applyFill="1" applyProtection="1">
      <protection locked="0"/>
    </xf>
    <xf numFmtId="2" fontId="2" fillId="8" borderId="1" xfId="6" applyNumberFormat="1" applyFont="1" applyFill="1" applyBorder="1" applyAlignment="1" applyProtection="1">
      <alignment horizontal="right" wrapText="1"/>
      <protection locked="0"/>
    </xf>
    <xf numFmtId="49" fontId="2" fillId="8" borderId="19" xfId="6" applyNumberFormat="1" applyFont="1" applyFill="1" applyBorder="1" applyAlignment="1" applyProtection="1">
      <alignment horizontal="right"/>
      <protection locked="0"/>
    </xf>
    <xf numFmtId="0" fontId="2" fillId="4" borderId="0" xfId="2" applyAlignment="1" applyProtection="1">
      <alignment horizontal="left"/>
      <protection locked="0"/>
    </xf>
    <xf numFmtId="49" fontId="6" fillId="6" borderId="7" xfId="5" applyNumberFormat="1" applyFont="1" applyFill="1" applyBorder="1" applyAlignment="1">
      <alignment horizontal="left" vertical="center" wrapText="1"/>
    </xf>
    <xf numFmtId="49" fontId="5" fillId="6" borderId="11" xfId="5" applyNumberFormat="1" applyFont="1" applyFill="1" applyBorder="1" applyAlignment="1">
      <alignment horizontal="center" vertical="center" wrapText="1"/>
    </xf>
    <xf numFmtId="49" fontId="6" fillId="6" borderId="11" xfId="5" applyNumberFormat="1" applyFont="1" applyFill="1" applyBorder="1" applyAlignment="1">
      <alignment horizontal="center" vertical="center" wrapText="1"/>
    </xf>
    <xf numFmtId="49" fontId="5" fillId="6" borderId="21" xfId="5" applyNumberFormat="1" applyFont="1" applyFill="1" applyBorder="1" applyAlignment="1">
      <alignment horizontal="center" vertical="center" wrapText="1"/>
    </xf>
    <xf numFmtId="49" fontId="5" fillId="6" borderId="22" xfId="5" applyNumberFormat="1" applyFont="1" applyFill="1" applyBorder="1" applyAlignment="1">
      <alignment horizontal="center" vertical="center" wrapText="1"/>
    </xf>
    <xf numFmtId="49" fontId="6" fillId="6" borderId="23" xfId="5" applyNumberFormat="1" applyFont="1" applyFill="1" applyBorder="1" applyAlignment="1">
      <alignment horizontal="center" vertical="center" wrapText="1"/>
    </xf>
    <xf numFmtId="49" fontId="6" fillId="6" borderId="21" xfId="5" applyNumberFormat="1" applyFont="1" applyFill="1" applyBorder="1" applyAlignment="1">
      <alignment horizontal="center" vertical="center" wrapText="1"/>
    </xf>
    <xf numFmtId="49" fontId="6" fillId="6" borderId="22" xfId="5" applyNumberFormat="1" applyFont="1" applyFill="1" applyBorder="1" applyAlignment="1">
      <alignment horizontal="center" vertical="center" wrapText="1"/>
    </xf>
    <xf numFmtId="49" fontId="6" fillId="6" borderId="26" xfId="5" applyNumberFormat="1" applyFont="1" applyFill="1" applyBorder="1" applyAlignment="1">
      <alignment horizontal="center" vertical="center" wrapText="1"/>
    </xf>
    <xf numFmtId="49" fontId="2" fillId="8" borderId="28"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right"/>
      <protection locked="0"/>
    </xf>
    <xf numFmtId="14" fontId="2" fillId="8" borderId="14" xfId="6" applyNumberFormat="1" applyFont="1" applyFill="1" applyBorder="1" applyAlignment="1" applyProtection="1">
      <alignment horizontal="right"/>
      <protection locked="0"/>
    </xf>
    <xf numFmtId="2" fontId="2" fillId="8" borderId="14"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right" wrapText="1"/>
      <protection locked="0"/>
    </xf>
    <xf numFmtId="49" fontId="2" fillId="8" borderId="15" xfId="6" applyNumberFormat="1" applyFont="1" applyFill="1" applyBorder="1" applyAlignment="1" applyProtection="1">
      <alignment horizontal="left"/>
      <protection locked="0"/>
    </xf>
    <xf numFmtId="14" fontId="2" fillId="8" borderId="1" xfId="6" applyNumberFormat="1" applyFont="1" applyFill="1" applyBorder="1" applyAlignment="1" applyProtection="1">
      <alignment horizontal="right"/>
      <protection locked="0"/>
    </xf>
    <xf numFmtId="49" fontId="2" fillId="8" borderId="29" xfId="6" applyNumberFormat="1" applyFont="1" applyFill="1" applyBorder="1" applyAlignment="1" applyProtection="1">
      <alignment horizontal="right"/>
      <protection locked="0"/>
    </xf>
    <xf numFmtId="49" fontId="2" fillId="8" borderId="1" xfId="6" applyNumberFormat="1" applyFont="1" applyFill="1" applyBorder="1" applyAlignment="1" applyProtection="1">
      <alignment horizontal="right" wrapText="1"/>
      <protection locked="0"/>
    </xf>
    <xf numFmtId="49" fontId="2" fillId="8" borderId="20" xfId="6" applyNumberFormat="1" applyFont="1" applyFill="1" applyBorder="1" applyAlignment="1" applyProtection="1">
      <alignment horizontal="left"/>
      <protection locked="0"/>
    </xf>
    <xf numFmtId="49" fontId="2" fillId="8" borderId="20" xfId="6" applyNumberFormat="1" applyFont="1" applyFill="1" applyBorder="1" applyAlignment="1" applyProtection="1">
      <alignment horizontal="left" wrapText="1"/>
      <protection locked="0"/>
    </xf>
    <xf numFmtId="49" fontId="2" fillId="8" borderId="30" xfId="6" applyNumberFormat="1" applyFont="1" applyFill="1" applyBorder="1" applyAlignment="1" applyProtection="1">
      <alignment horizontal="left"/>
      <protection locked="0"/>
    </xf>
    <xf numFmtId="49" fontId="2" fillId="7" borderId="19" xfId="6" applyNumberFormat="1" applyFont="1" applyFill="1" applyBorder="1" applyAlignment="1" applyProtection="1">
      <alignment horizontal="right"/>
      <protection locked="0"/>
    </xf>
    <xf numFmtId="49" fontId="2" fillId="7" borderId="1" xfId="6" applyNumberFormat="1" applyFont="1" applyFill="1" applyBorder="1" applyAlignment="1" applyProtection="1">
      <alignment horizontal="right"/>
      <protection locked="0"/>
    </xf>
    <xf numFmtId="14" fontId="2" fillId="7" borderId="1" xfId="6" applyNumberFormat="1" applyFont="1" applyFill="1" applyBorder="1" applyAlignment="1" applyProtection="1">
      <alignment horizontal="right"/>
      <protection locked="0"/>
    </xf>
    <xf numFmtId="14" fontId="2" fillId="7" borderId="29" xfId="6" applyNumberFormat="1" applyFont="1" applyFill="1" applyBorder="1" applyAlignment="1" applyProtection="1">
      <alignment horizontal="right"/>
      <protection locked="0"/>
    </xf>
    <xf numFmtId="0" fontId="2" fillId="7" borderId="1" xfId="6" applyNumberFormat="1" applyFont="1" applyFill="1" applyBorder="1" applyAlignment="1" applyProtection="1">
      <alignment horizontal="right"/>
      <protection locked="0"/>
    </xf>
    <xf numFmtId="49" fontId="2" fillId="7" borderId="1" xfId="6" applyNumberFormat="1" applyFont="1" applyFill="1" applyBorder="1" applyAlignment="1" applyProtection="1">
      <alignment horizontal="right" wrapText="1"/>
      <protection locked="0"/>
    </xf>
    <xf numFmtId="49" fontId="2" fillId="7" borderId="20" xfId="6" applyNumberFormat="1" applyFont="1" applyFill="1" applyBorder="1" applyAlignment="1" applyProtection="1">
      <alignment horizontal="left"/>
      <protection locked="0"/>
    </xf>
    <xf numFmtId="49" fontId="2" fillId="7" borderId="21" xfId="6" applyNumberFormat="1" applyFont="1" applyFill="1" applyBorder="1" applyAlignment="1" applyProtection="1">
      <alignment horizontal="right"/>
      <protection locked="0"/>
    </xf>
    <xf numFmtId="49" fontId="2" fillId="7" borderId="22" xfId="6" applyNumberFormat="1" applyFont="1" applyFill="1" applyBorder="1" applyAlignment="1" applyProtection="1">
      <alignment horizontal="right"/>
      <protection locked="0"/>
    </xf>
    <xf numFmtId="14" fontId="2" fillId="7" borderId="22" xfId="6" applyNumberFormat="1" applyFont="1" applyFill="1" applyBorder="1" applyAlignment="1" applyProtection="1">
      <alignment horizontal="right"/>
      <protection locked="0"/>
    </xf>
    <xf numFmtId="0" fontId="2" fillId="7" borderId="22" xfId="6" applyNumberFormat="1" applyFont="1" applyFill="1" applyBorder="1" applyAlignment="1" applyProtection="1">
      <alignment horizontal="right"/>
      <protection locked="0"/>
    </xf>
    <xf numFmtId="49" fontId="2" fillId="7" borderId="22" xfId="6" applyNumberFormat="1" applyFont="1" applyFill="1" applyBorder="1" applyAlignment="1" applyProtection="1">
      <alignment horizontal="right" wrapText="1"/>
      <protection locked="0"/>
    </xf>
    <xf numFmtId="49" fontId="2" fillId="7" borderId="23" xfId="6" applyNumberFormat="1" applyFont="1" applyFill="1" applyBorder="1" applyAlignment="1" applyProtection="1">
      <alignment horizontal="left"/>
      <protection locked="0"/>
    </xf>
    <xf numFmtId="0" fontId="2" fillId="8" borderId="14" xfId="6" applyNumberFormat="1" applyFont="1" applyFill="1" applyBorder="1" applyAlignment="1" applyProtection="1">
      <alignment horizontal="right"/>
      <protection locked="0"/>
    </xf>
    <xf numFmtId="2" fontId="2" fillId="8" borderId="14" xfId="6" applyNumberFormat="1" applyFont="1" applyFill="1" applyBorder="1" applyAlignment="1" applyProtection="1">
      <alignment horizontal="right" wrapText="1"/>
      <protection locked="0"/>
    </xf>
    <xf numFmtId="49" fontId="2" fillId="8" borderId="12" xfId="6" applyNumberFormat="1" applyFont="1" applyFill="1" applyBorder="1" applyAlignment="1" applyProtection="1">
      <alignment horizontal="left"/>
      <protection locked="0"/>
    </xf>
    <xf numFmtId="49" fontId="2" fillId="8" borderId="31" xfId="6" applyNumberFormat="1" applyFont="1" applyFill="1" applyBorder="1" applyAlignment="1" applyProtection="1">
      <alignment horizontal="right"/>
      <protection locked="0"/>
    </xf>
    <xf numFmtId="2" fontId="2" fillId="8" borderId="20" xfId="6" applyNumberFormat="1" applyFont="1" applyFill="1" applyBorder="1" applyAlignment="1" applyProtection="1">
      <alignment horizontal="left"/>
      <protection locked="0"/>
    </xf>
    <xf numFmtId="14" fontId="2" fillId="8" borderId="18" xfId="6" applyNumberFormat="1" applyFont="1" applyFill="1" applyBorder="1" applyAlignment="1" applyProtection="1">
      <alignment horizontal="right"/>
      <protection locked="0"/>
    </xf>
    <xf numFmtId="14" fontId="2" fillId="8" borderId="31" xfId="6" applyNumberFormat="1" applyFont="1" applyFill="1" applyBorder="1" applyAlignment="1" applyProtection="1">
      <alignment horizontal="right"/>
      <protection locked="0"/>
    </xf>
    <xf numFmtId="49" fontId="2" fillId="8" borderId="18" xfId="6" applyNumberFormat="1" applyFont="1" applyFill="1" applyBorder="1" applyAlignment="1" applyProtection="1">
      <alignment horizontal="right"/>
      <protection locked="0"/>
    </xf>
    <xf numFmtId="14" fontId="2" fillId="8" borderId="32" xfId="6" applyNumberFormat="1" applyFont="1" applyFill="1" applyBorder="1" applyAlignment="1" applyProtection="1">
      <alignment horizontal="right"/>
      <protection locked="0"/>
    </xf>
    <xf numFmtId="165" fontId="2" fillId="7" borderId="1" xfId="6" applyNumberFormat="1" applyFont="1" applyFill="1" applyBorder="1" applyAlignment="1" applyProtection="1">
      <alignment horizontal="right" wrapText="1"/>
      <protection locked="0"/>
    </xf>
    <xf numFmtId="49" fontId="2" fillId="7" borderId="1" xfId="6" applyNumberFormat="1" applyFont="1" applyFill="1" applyBorder="1" applyAlignment="1" applyProtection="1">
      <alignment horizontal="center" wrapText="1"/>
      <protection locked="0"/>
    </xf>
    <xf numFmtId="49" fontId="2" fillId="7" borderId="31" xfId="6" applyNumberFormat="1" applyFont="1" applyFill="1" applyBorder="1" applyAlignment="1" applyProtection="1">
      <alignment horizontal="right"/>
      <protection locked="0"/>
    </xf>
    <xf numFmtId="2" fontId="2" fillId="7" borderId="20" xfId="6" applyNumberFormat="1" applyFont="1" applyFill="1" applyBorder="1" applyAlignment="1" applyProtection="1">
      <alignment horizontal="left"/>
      <protection locked="0"/>
    </xf>
    <xf numFmtId="49" fontId="2" fillId="7" borderId="29" xfId="6" applyNumberFormat="1" applyFont="1" applyFill="1" applyBorder="1" applyAlignment="1" applyProtection="1">
      <alignment horizontal="center" wrapText="1"/>
      <protection locked="0"/>
    </xf>
    <xf numFmtId="2" fontId="2" fillId="7" borderId="30" xfId="6" applyNumberFormat="1" applyFont="1" applyFill="1" applyBorder="1" applyAlignment="1" applyProtection="1">
      <alignment horizontal="left"/>
      <protection locked="0"/>
    </xf>
    <xf numFmtId="49" fontId="2" fillId="7" borderId="20" xfId="6" applyNumberFormat="1" applyFont="1" applyFill="1" applyBorder="1" applyAlignment="1" applyProtection="1">
      <alignment horizontal="left" wrapText="1"/>
      <protection locked="0"/>
    </xf>
    <xf numFmtId="165" fontId="2" fillId="7" borderId="22" xfId="6" applyNumberFormat="1" applyFont="1" applyFill="1" applyBorder="1" applyAlignment="1" applyProtection="1">
      <alignment horizontal="right" wrapText="1"/>
      <protection locked="0"/>
    </xf>
    <xf numFmtId="49" fontId="2" fillId="7" borderId="26" xfId="6" applyNumberFormat="1" applyFont="1" applyFill="1" applyBorder="1" applyAlignment="1" applyProtection="1">
      <alignment horizontal="center" wrapText="1"/>
      <protection locked="0"/>
    </xf>
    <xf numFmtId="49" fontId="2" fillId="8" borderId="14" xfId="6" applyNumberFormat="1" applyFont="1" applyFill="1" applyBorder="1" applyAlignment="1" applyProtection="1">
      <alignment horizontal="center"/>
      <protection locked="0"/>
    </xf>
    <xf numFmtId="49" fontId="2" fillId="8" borderId="1" xfId="6" applyNumberFormat="1" applyFont="1" applyFill="1" applyBorder="1" applyAlignment="1" applyProtection="1">
      <alignment horizontal="center"/>
      <protection locked="0"/>
    </xf>
    <xf numFmtId="49" fontId="2" fillId="7" borderId="1" xfId="6" applyNumberFormat="1" applyFont="1" applyFill="1" applyBorder="1" applyAlignment="1" applyProtection="1">
      <alignment horizontal="center"/>
      <protection locked="0"/>
    </xf>
    <xf numFmtId="49" fontId="2" fillId="7" borderId="22" xfId="6" applyNumberFormat="1" applyFont="1" applyFill="1" applyBorder="1" applyAlignment="1" applyProtection="1">
      <alignment horizontal="center"/>
      <protection locked="0"/>
    </xf>
    <xf numFmtId="0" fontId="8" fillId="4" borderId="0" xfId="2" applyFont="1" applyAlignment="1" applyProtection="1">
      <alignment horizontal="center"/>
      <protection locked="0"/>
    </xf>
    <xf numFmtId="49" fontId="2" fillId="8" borderId="29" xfId="6" applyNumberFormat="1" applyFont="1" applyFill="1" applyBorder="1" applyAlignment="1" applyProtection="1">
      <alignment horizontal="right" wrapText="1"/>
      <protection locked="0"/>
    </xf>
    <xf numFmtId="49" fontId="2" fillId="8" borderId="18" xfId="6" applyNumberFormat="1" applyFont="1" applyFill="1" applyBorder="1" applyAlignment="1" applyProtection="1">
      <alignment horizontal="right" wrapText="1"/>
      <protection locked="0"/>
    </xf>
    <xf numFmtId="1" fontId="2" fillId="8" borderId="1" xfId="6" applyNumberFormat="1" applyFont="1" applyFill="1" applyBorder="1" applyAlignment="1" applyProtection="1">
      <alignment horizontal="right"/>
      <protection locked="0"/>
    </xf>
    <xf numFmtId="49" fontId="2" fillId="8" borderId="29" xfId="6" applyNumberFormat="1" applyFont="1" applyFill="1" applyBorder="1" applyAlignment="1" applyProtection="1">
      <alignment horizontal="center" vertical="center" wrapText="1"/>
      <protection locked="0"/>
    </xf>
    <xf numFmtId="49" fontId="2" fillId="7" borderId="26" xfId="6" applyNumberFormat="1" applyFont="1" applyFill="1" applyBorder="1" applyAlignment="1" applyProtection="1">
      <alignment horizontal="center" vertical="center" wrapText="1"/>
      <protection locked="0"/>
    </xf>
    <xf numFmtId="49" fontId="2" fillId="8" borderId="30" xfId="7" applyNumberFormat="1" applyFont="1" applyFill="1" applyBorder="1" applyAlignment="1" applyProtection="1">
      <alignment horizontal="left"/>
      <protection locked="0"/>
    </xf>
    <xf numFmtId="14" fontId="2" fillId="8" borderId="29" xfId="6" applyNumberFormat="1" applyFont="1" applyFill="1" applyBorder="1" applyAlignment="1" applyProtection="1">
      <alignment horizontal="right"/>
      <protection locked="0"/>
    </xf>
    <xf numFmtId="2" fontId="2" fillId="8" borderId="29" xfId="6" applyNumberFormat="1" applyFont="1" applyFill="1" applyBorder="1" applyAlignment="1" applyProtection="1">
      <alignment horizontal="right"/>
      <protection locked="0"/>
    </xf>
    <xf numFmtId="49" fontId="2" fillId="8" borderId="1" xfId="6" applyNumberFormat="1" applyFont="1" applyFill="1" applyBorder="1" applyAlignment="1" applyProtection="1">
      <alignment horizontal="right" vertical="center"/>
      <protection locked="0"/>
    </xf>
    <xf numFmtId="49" fontId="2" fillId="8" borderId="1" xfId="6" applyNumberFormat="1" applyFont="1" applyFill="1" applyBorder="1" applyAlignment="1" applyProtection="1">
      <alignment vertical="center"/>
      <protection locked="0"/>
    </xf>
    <xf numFmtId="49" fontId="11" fillId="7" borderId="20" xfId="6" applyNumberFormat="1" applyFont="1" applyFill="1" applyBorder="1" applyAlignment="1" applyProtection="1">
      <alignment horizontal="left"/>
      <protection locked="0"/>
    </xf>
    <xf numFmtId="49" fontId="11" fillId="7" borderId="23" xfId="6" applyNumberFormat="1" applyFont="1" applyFill="1" applyBorder="1" applyAlignment="1" applyProtection="1">
      <alignment horizontal="left"/>
      <protection locked="0"/>
    </xf>
    <xf numFmtId="2" fontId="11" fillId="8" borderId="14" xfId="6" applyNumberFormat="1" applyFont="1" applyFill="1" applyBorder="1" applyAlignment="1" applyProtection="1">
      <alignment horizontal="right" wrapText="1"/>
      <protection locked="0"/>
    </xf>
    <xf numFmtId="2" fontId="11" fillId="8" borderId="1" xfId="6" applyNumberFormat="1" applyFont="1" applyFill="1" applyBorder="1" applyAlignment="1" applyProtection="1">
      <alignment horizontal="right" wrapText="1"/>
      <protection locked="0"/>
    </xf>
    <xf numFmtId="0" fontId="2" fillId="8" borderId="29" xfId="6" applyNumberFormat="1" applyFont="1" applyFill="1" applyBorder="1" applyAlignment="1" applyProtection="1">
      <alignment horizontal="right"/>
      <protection locked="0"/>
    </xf>
    <xf numFmtId="49" fontId="2" fillId="7" borderId="29" xfId="6" applyNumberFormat="1" applyFont="1" applyFill="1" applyBorder="1" applyAlignment="1" applyProtection="1">
      <alignment horizontal="center" vertical="center" wrapText="1"/>
      <protection locked="0"/>
    </xf>
    <xf numFmtId="49" fontId="2" fillId="8" borderId="15" xfId="6" applyNumberFormat="1" applyFont="1" applyFill="1" applyBorder="1" applyAlignment="1" applyProtection="1">
      <alignment horizontal="right"/>
      <protection locked="0"/>
    </xf>
    <xf numFmtId="49" fontId="2" fillId="8" borderId="20" xfId="6" applyNumberFormat="1" applyFont="1" applyFill="1" applyBorder="1" applyAlignment="1" applyProtection="1">
      <alignment horizontal="right"/>
      <protection locked="0"/>
    </xf>
    <xf numFmtId="49" fontId="2" fillId="7" borderId="20" xfId="6" applyNumberFormat="1" applyFont="1" applyFill="1" applyBorder="1" applyAlignment="1" applyProtection="1">
      <alignment horizontal="right"/>
      <protection locked="0"/>
    </xf>
    <xf numFmtId="49" fontId="2" fillId="7" borderId="23" xfId="6" applyNumberFormat="1" applyFont="1" applyFill="1" applyBorder="1" applyAlignment="1" applyProtection="1">
      <alignment horizontal="right"/>
      <protection locked="0"/>
    </xf>
    <xf numFmtId="49" fontId="2" fillId="8" borderId="30"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center" vertical="center"/>
      <protection locked="0"/>
    </xf>
    <xf numFmtId="49" fontId="2" fillId="8" borderId="29" xfId="6" applyNumberFormat="1" applyFont="1" applyFill="1" applyBorder="1" applyAlignment="1" applyProtection="1">
      <alignment horizontal="center" vertical="center"/>
      <protection locked="0"/>
    </xf>
    <xf numFmtId="49" fontId="2" fillId="8" borderId="1" xfId="6" applyNumberFormat="1" applyFont="1" applyFill="1" applyBorder="1" applyAlignment="1" applyProtection="1">
      <alignment horizontal="center" vertical="center"/>
      <protection locked="0"/>
    </xf>
    <xf numFmtId="0" fontId="2" fillId="8" borderId="32" xfId="6" applyNumberFormat="1" applyFont="1" applyFill="1" applyBorder="1" applyAlignment="1" applyProtection="1">
      <alignment horizontal="right"/>
      <protection locked="0"/>
    </xf>
    <xf numFmtId="14" fontId="2" fillId="7" borderId="31" xfId="6" applyNumberFormat="1" applyFont="1" applyFill="1" applyBorder="1" applyAlignment="1" applyProtection="1">
      <alignment horizontal="right"/>
      <protection locked="0"/>
    </xf>
    <xf numFmtId="0" fontId="2" fillId="7" borderId="32" xfId="6" applyNumberFormat="1" applyFont="1" applyFill="1" applyBorder="1" applyAlignment="1" applyProtection="1">
      <alignment horizontal="right"/>
      <protection locked="0"/>
    </xf>
    <xf numFmtId="49" fontId="2" fillId="7" borderId="29" xfId="6" applyNumberFormat="1" applyFont="1" applyFill="1" applyBorder="1" applyAlignment="1" applyProtection="1">
      <alignment horizontal="right"/>
      <protection locked="0"/>
    </xf>
    <xf numFmtId="49" fontId="2" fillId="8" borderId="15" xfId="6" applyNumberFormat="1" applyFont="1" applyFill="1" applyBorder="1" applyAlignment="1" applyProtection="1">
      <alignment horizontal="left" vertical="center" wrapText="1"/>
      <protection locked="0"/>
    </xf>
    <xf numFmtId="49" fontId="2" fillId="8" borderId="28" xfId="6" applyNumberFormat="1" applyFont="1" applyFill="1" applyBorder="1" applyAlignment="1" applyProtection="1">
      <alignment horizontal="right" vertical="center"/>
      <protection locked="0"/>
    </xf>
    <xf numFmtId="0" fontId="11" fillId="7" borderId="1" xfId="2" applyFont="1" applyFill="1" applyBorder="1" applyProtection="1">
      <protection locked="0"/>
    </xf>
    <xf numFmtId="2" fontId="2" fillId="7" borderId="1" xfId="6" applyNumberFormat="1" applyFont="1" applyFill="1" applyBorder="1" applyAlignment="1" applyProtection="1">
      <alignment horizontal="right" wrapText="1"/>
      <protection locked="0"/>
    </xf>
    <xf numFmtId="49" fontId="2" fillId="8" borderId="15" xfId="6" applyNumberFormat="1" applyFont="1" applyFill="1" applyBorder="1" applyAlignment="1" applyProtection="1">
      <alignment vertical="center" wrapText="1"/>
      <protection locked="0"/>
    </xf>
    <xf numFmtId="49" fontId="2" fillId="8" borderId="20" xfId="6" applyNumberFormat="1" applyFont="1" applyFill="1" applyBorder="1" applyAlignment="1" applyProtection="1">
      <protection locked="0"/>
    </xf>
    <xf numFmtId="2" fontId="2" fillId="7" borderId="22" xfId="6" applyNumberFormat="1" applyFont="1" applyFill="1" applyBorder="1" applyAlignment="1" applyProtection="1">
      <alignment horizontal="right" wrapText="1"/>
      <protection locked="0"/>
    </xf>
    <xf numFmtId="49" fontId="2" fillId="8" borderId="16" xfId="6" applyNumberFormat="1" applyFont="1" applyFill="1" applyBorder="1" applyAlignment="1" applyProtection="1">
      <alignment horizontal="center" vertical="center"/>
      <protection locked="0"/>
    </xf>
    <xf numFmtId="0" fontId="3" fillId="4" borderId="0" xfId="2" applyFont="1" applyProtection="1">
      <protection locked="0"/>
    </xf>
    <xf numFmtId="49" fontId="2" fillId="8" borderId="17" xfId="6" applyNumberFormat="1" applyFont="1" applyFill="1" applyBorder="1" applyAlignment="1" applyProtection="1">
      <alignment horizontal="center" vertical="center" wrapText="1"/>
      <protection locked="0"/>
    </xf>
    <xf numFmtId="0" fontId="8" fillId="9" borderId="0" xfId="2" applyFont="1" applyFill="1" applyAlignment="1" applyProtection="1">
      <alignment horizontal="center"/>
      <protection locked="0"/>
    </xf>
    <xf numFmtId="0" fontId="8" fillId="9" borderId="0" xfId="2" applyFont="1" applyFill="1" applyProtection="1">
      <protection locked="0"/>
    </xf>
    <xf numFmtId="49" fontId="2" fillId="7" borderId="30" xfId="6" applyNumberFormat="1" applyFont="1" applyFill="1" applyBorder="1" applyAlignment="1" applyProtection="1">
      <alignment horizontal="left"/>
      <protection locked="0"/>
    </xf>
    <xf numFmtId="49" fontId="12" fillId="7" borderId="22" xfId="6" applyNumberFormat="1" applyFont="1" applyFill="1" applyBorder="1" applyAlignment="1" applyProtection="1">
      <alignment horizontal="right"/>
      <protection locked="0"/>
    </xf>
    <xf numFmtId="49" fontId="13" fillId="7" borderId="1" xfId="6" applyNumberFormat="1" applyFont="1" applyFill="1" applyBorder="1" applyAlignment="1" applyProtection="1">
      <alignment horizontal="right"/>
      <protection locked="0"/>
    </xf>
    <xf numFmtId="49" fontId="13" fillId="7" borderId="19" xfId="6" applyNumberFormat="1" applyFont="1" applyFill="1" applyBorder="1" applyAlignment="1" applyProtection="1">
      <alignment horizontal="right"/>
      <protection locked="0"/>
    </xf>
    <xf numFmtId="14" fontId="13" fillId="7" borderId="31" xfId="6" applyNumberFormat="1" applyFont="1" applyFill="1" applyBorder="1" applyAlignment="1" applyProtection="1">
      <alignment horizontal="right"/>
      <protection locked="0"/>
    </xf>
    <xf numFmtId="14" fontId="13" fillId="7" borderId="1" xfId="6" applyNumberFormat="1" applyFont="1" applyFill="1" applyBorder="1" applyAlignment="1" applyProtection="1">
      <alignment horizontal="right"/>
      <protection locked="0"/>
    </xf>
    <xf numFmtId="49" fontId="13" fillId="7" borderId="29" xfId="6" applyNumberFormat="1" applyFont="1" applyFill="1" applyBorder="1" applyAlignment="1" applyProtection="1">
      <alignment horizontal="center" wrapText="1"/>
      <protection locked="0"/>
    </xf>
    <xf numFmtId="49" fontId="13" fillId="8" borderId="18" xfId="6" applyNumberFormat="1" applyFont="1" applyFill="1" applyBorder="1" applyAlignment="1" applyProtection="1">
      <alignment horizontal="right"/>
      <protection locked="0"/>
    </xf>
    <xf numFmtId="49" fontId="13" fillId="8" borderId="1" xfId="6" applyNumberFormat="1" applyFont="1" applyFill="1" applyBorder="1" applyAlignment="1" applyProtection="1">
      <alignment horizontal="right"/>
      <protection locked="0"/>
    </xf>
    <xf numFmtId="49" fontId="13" fillId="8" borderId="20" xfId="6" applyNumberFormat="1" applyFont="1" applyFill="1" applyBorder="1" applyAlignment="1" applyProtection="1">
      <alignment horizontal="left"/>
      <protection locked="0"/>
    </xf>
    <xf numFmtId="49" fontId="13" fillId="8" borderId="19" xfId="6" applyNumberFormat="1" applyFont="1" applyFill="1" applyBorder="1" applyAlignment="1" applyProtection="1">
      <alignment horizontal="right"/>
      <protection locked="0"/>
    </xf>
    <xf numFmtId="14" fontId="13" fillId="8" borderId="1" xfId="6" applyNumberFormat="1" applyFont="1" applyFill="1" applyBorder="1" applyAlignment="1" applyProtection="1">
      <alignment horizontal="right"/>
      <protection locked="0"/>
    </xf>
    <xf numFmtId="49" fontId="13" fillId="7" borderId="1" xfId="6" applyNumberFormat="1" applyFont="1" applyFill="1" applyBorder="1" applyAlignment="1" applyProtection="1">
      <alignment horizontal="center" wrapText="1"/>
      <protection locked="0"/>
    </xf>
    <xf numFmtId="49" fontId="2" fillId="7" borderId="33" xfId="6" applyNumberFormat="1" applyFont="1" applyFill="1" applyBorder="1" applyAlignment="1" applyProtection="1">
      <alignment horizontal="right"/>
      <protection locked="0"/>
    </xf>
    <xf numFmtId="49" fontId="2" fillId="7" borderId="18" xfId="6" applyNumberFormat="1" applyFont="1" applyFill="1" applyBorder="1" applyAlignment="1" applyProtection="1">
      <alignment horizontal="right"/>
      <protection locked="0"/>
    </xf>
    <xf numFmtId="14" fontId="2" fillId="7" borderId="18" xfId="6" applyNumberFormat="1" applyFont="1" applyFill="1" applyBorder="1" applyAlignment="1" applyProtection="1">
      <alignment horizontal="right"/>
      <protection locked="0"/>
    </xf>
    <xf numFmtId="49" fontId="2" fillId="7" borderId="18" xfId="6" applyNumberFormat="1" applyFont="1" applyFill="1" applyBorder="1" applyAlignment="1" applyProtection="1">
      <alignment horizontal="right" wrapText="1"/>
      <protection locked="0"/>
    </xf>
    <xf numFmtId="165" fontId="2" fillId="7" borderId="18" xfId="6" applyNumberFormat="1" applyFont="1" applyFill="1" applyBorder="1" applyAlignment="1" applyProtection="1">
      <alignment horizontal="right" wrapText="1"/>
      <protection locked="0"/>
    </xf>
    <xf numFmtId="49" fontId="2" fillId="7" borderId="18" xfId="6" applyNumberFormat="1" applyFont="1" applyFill="1" applyBorder="1" applyAlignment="1" applyProtection="1">
      <alignment horizontal="center" wrapText="1"/>
      <protection locked="0"/>
    </xf>
    <xf numFmtId="49" fontId="2" fillId="7" borderId="34" xfId="6" applyNumberFormat="1" applyFont="1" applyFill="1" applyBorder="1" applyAlignment="1" applyProtection="1">
      <alignment horizontal="left"/>
      <protection locked="0"/>
    </xf>
    <xf numFmtId="49" fontId="13" fillId="8" borderId="16" xfId="6" applyNumberFormat="1" applyFont="1" applyFill="1" applyBorder="1" applyAlignment="1" applyProtection="1">
      <alignment horizontal="right"/>
      <protection locked="0"/>
    </xf>
    <xf numFmtId="49" fontId="13" fillId="8" borderId="15" xfId="6" applyNumberFormat="1" applyFont="1" applyFill="1" applyBorder="1" applyAlignment="1" applyProtection="1">
      <alignment horizontal="left"/>
      <protection locked="0"/>
    </xf>
    <xf numFmtId="49" fontId="13" fillId="7" borderId="24" xfId="6" applyNumberFormat="1" applyFont="1" applyFill="1" applyBorder="1" applyAlignment="1" applyProtection="1">
      <alignment horizontal="right"/>
      <protection locked="0"/>
    </xf>
    <xf numFmtId="49" fontId="13" fillId="7" borderId="26" xfId="6" applyNumberFormat="1" applyFont="1" applyFill="1" applyBorder="1" applyAlignment="1" applyProtection="1">
      <alignment horizontal="right"/>
      <protection locked="0"/>
    </xf>
    <xf numFmtId="14" fontId="13" fillId="7" borderId="26" xfId="6" applyNumberFormat="1" applyFont="1" applyFill="1" applyBorder="1" applyAlignment="1" applyProtection="1">
      <alignment horizontal="right"/>
      <protection locked="0"/>
    </xf>
    <xf numFmtId="49" fontId="13" fillId="7" borderId="26" xfId="6" applyNumberFormat="1" applyFont="1" applyFill="1" applyBorder="1" applyAlignment="1" applyProtection="1">
      <alignment horizontal="center" wrapText="1"/>
      <protection locked="0"/>
    </xf>
    <xf numFmtId="49" fontId="2" fillId="7" borderId="26" xfId="6" applyNumberFormat="1" applyFont="1" applyFill="1" applyBorder="1" applyAlignment="1" applyProtection="1">
      <alignment horizontal="right"/>
      <protection locked="0"/>
    </xf>
    <xf numFmtId="14" fontId="2" fillId="7" borderId="26" xfId="6" applyNumberFormat="1" applyFont="1" applyFill="1" applyBorder="1" applyAlignment="1" applyProtection="1">
      <alignment horizontal="right"/>
      <protection locked="0"/>
    </xf>
    <xf numFmtId="49" fontId="2" fillId="7" borderId="26" xfId="6" applyNumberFormat="1" applyFont="1" applyFill="1" applyBorder="1" applyAlignment="1" applyProtection="1">
      <alignment horizontal="right" wrapText="1"/>
      <protection locked="0"/>
    </xf>
    <xf numFmtId="165" fontId="2" fillId="7" borderId="26" xfId="6" applyNumberFormat="1" applyFont="1" applyFill="1" applyBorder="1" applyAlignment="1" applyProtection="1">
      <alignment horizontal="right" wrapText="1"/>
      <protection locked="0"/>
    </xf>
    <xf numFmtId="49" fontId="2" fillId="7" borderId="25" xfId="6" applyNumberFormat="1" applyFont="1" applyFill="1" applyBorder="1" applyAlignment="1" applyProtection="1">
      <alignment horizontal="left"/>
      <protection locked="0"/>
    </xf>
    <xf numFmtId="49" fontId="2" fillId="8" borderId="16" xfId="6" applyNumberFormat="1" applyFont="1" applyFill="1" applyBorder="1" applyAlignment="1" applyProtection="1">
      <alignment horizontal="center" vertical="center" wrapText="1"/>
      <protection locked="0"/>
    </xf>
    <xf numFmtId="49" fontId="2" fillId="8" borderId="17" xfId="6" applyNumberFormat="1" applyFont="1" applyFill="1" applyBorder="1" applyAlignment="1" applyProtection="1">
      <alignment horizontal="center" vertical="center" wrapText="1"/>
      <protection locked="0"/>
    </xf>
    <xf numFmtId="49" fontId="2" fillId="8" borderId="29" xfId="6" applyNumberFormat="1" applyFont="1" applyFill="1" applyBorder="1" applyAlignment="1" applyProtection="1">
      <alignment horizontal="center" vertical="center" wrapText="1"/>
      <protection locked="0"/>
    </xf>
    <xf numFmtId="49" fontId="2" fillId="7" borderId="18" xfId="6" applyNumberFormat="1" applyFont="1" applyFill="1" applyBorder="1" applyAlignment="1" applyProtection="1">
      <alignment horizontal="center" vertical="center" wrapText="1"/>
      <protection locked="0"/>
    </xf>
    <xf numFmtId="49" fontId="2" fillId="7" borderId="17" xfId="6" applyNumberFormat="1" applyFont="1" applyFill="1" applyBorder="1" applyAlignment="1" applyProtection="1">
      <alignment horizontal="center" vertical="center" wrapText="1"/>
      <protection locked="0"/>
    </xf>
    <xf numFmtId="49" fontId="2" fillId="7" borderId="26" xfId="6" applyNumberFormat="1" applyFont="1" applyFill="1" applyBorder="1" applyAlignment="1" applyProtection="1">
      <alignment horizontal="center" vertical="center" wrapText="1"/>
      <protection locked="0"/>
    </xf>
    <xf numFmtId="49" fontId="6" fillId="6" borderId="12" xfId="5" applyNumberFormat="1" applyFont="1" applyFill="1" applyBorder="1" applyAlignment="1">
      <alignment horizontal="center" vertical="center" wrapText="1"/>
    </xf>
    <xf numFmtId="49" fontId="6" fillId="6" borderId="25" xfId="5" applyNumberFormat="1" applyFont="1" applyFill="1" applyBorder="1" applyAlignment="1">
      <alignment horizontal="center" vertical="center" wrapText="1"/>
    </xf>
    <xf numFmtId="49" fontId="5" fillId="6" borderId="11" xfId="5" applyNumberFormat="1" applyFont="1" applyFill="1" applyBorder="1" applyAlignment="1">
      <alignment horizontal="center" vertical="center" wrapText="1"/>
    </xf>
    <xf numFmtId="49" fontId="5" fillId="6" borderId="24" xfId="5" applyNumberFormat="1" applyFont="1" applyFill="1" applyBorder="1" applyAlignment="1">
      <alignment horizontal="center" vertical="center" wrapText="1"/>
    </xf>
    <xf numFmtId="49" fontId="5" fillId="6" borderId="12" xfId="5" applyNumberFormat="1" applyFont="1" applyFill="1" applyBorder="1" applyAlignment="1">
      <alignment horizontal="center" vertical="center" wrapText="1"/>
    </xf>
    <xf numFmtId="49" fontId="5" fillId="6" borderId="25" xfId="5" applyNumberFormat="1" applyFont="1" applyFill="1" applyBorder="1" applyAlignment="1">
      <alignment horizontal="center" vertical="center" wrapText="1"/>
    </xf>
    <xf numFmtId="49" fontId="6" fillId="6" borderId="11" xfId="5" applyNumberFormat="1" applyFont="1" applyFill="1" applyBorder="1" applyAlignment="1">
      <alignment horizontal="center" vertical="center" wrapText="1"/>
    </xf>
    <xf numFmtId="49" fontId="6" fillId="6" borderId="24" xfId="5" applyNumberFormat="1" applyFont="1" applyFill="1" applyBorder="1" applyAlignment="1">
      <alignment horizontal="center" vertical="center" wrapText="1"/>
    </xf>
    <xf numFmtId="49" fontId="6" fillId="6" borderId="13" xfId="5" applyNumberFormat="1" applyFont="1" applyFill="1" applyBorder="1" applyAlignment="1">
      <alignment horizontal="center" vertical="center" wrapText="1"/>
    </xf>
    <xf numFmtId="49" fontId="6" fillId="6" borderId="27" xfId="5" applyNumberFormat="1" applyFont="1" applyFill="1" applyBorder="1" applyAlignment="1">
      <alignment horizontal="center" vertical="center" wrapText="1"/>
    </xf>
    <xf numFmtId="49" fontId="2" fillId="8" borderId="18" xfId="6" applyNumberFormat="1" applyFont="1" applyFill="1" applyBorder="1" applyAlignment="1" applyProtection="1">
      <alignment horizontal="center" vertical="center" wrapText="1"/>
      <protection locked="0"/>
    </xf>
    <xf numFmtId="49" fontId="6" fillId="6" borderId="8" xfId="5" applyNumberFormat="1" applyFont="1" applyFill="1" applyBorder="1" applyAlignment="1">
      <alignment horizontal="center" vertical="center" wrapText="1"/>
    </xf>
    <xf numFmtId="49" fontId="6" fillId="6" borderId="9" xfId="5" applyNumberFormat="1" applyFont="1" applyFill="1" applyBorder="1" applyAlignment="1">
      <alignment horizontal="center" vertical="center" wrapText="1"/>
    </xf>
    <xf numFmtId="49" fontId="5" fillId="6" borderId="5" xfId="5" applyNumberFormat="1" applyFont="1" applyFill="1" applyBorder="1" applyAlignment="1">
      <alignment horizontal="center" vertical="center" wrapText="1"/>
    </xf>
    <xf numFmtId="49" fontId="5" fillId="6" borderId="0" xfId="5" applyNumberFormat="1" applyFont="1" applyFill="1" applyAlignment="1">
      <alignment horizontal="center" vertical="center" wrapText="1"/>
    </xf>
    <xf numFmtId="49" fontId="5" fillId="6" borderId="6" xfId="5" applyNumberFormat="1" applyFont="1" applyFill="1" applyBorder="1" applyAlignment="1">
      <alignment horizontal="center" vertical="center" wrapText="1"/>
    </xf>
    <xf numFmtId="49" fontId="6" fillId="6" borderId="3" xfId="5" applyNumberFormat="1" applyFont="1" applyFill="1" applyBorder="1" applyAlignment="1">
      <alignment horizontal="center" vertical="center" wrapText="1"/>
    </xf>
    <xf numFmtId="49" fontId="6" fillId="6" borderId="4" xfId="5" applyNumberFormat="1" applyFont="1" applyFill="1" applyBorder="1" applyAlignment="1">
      <alignment horizontal="center" vertical="center" wrapText="1"/>
    </xf>
    <xf numFmtId="49" fontId="6" fillId="6" borderId="2" xfId="5" applyNumberFormat="1" applyFont="1" applyFill="1" applyBorder="1" applyAlignment="1">
      <alignment horizontal="center" vertical="center" wrapText="1"/>
    </xf>
    <xf numFmtId="49" fontId="6" fillId="6" borderId="5" xfId="5" applyNumberFormat="1" applyFont="1" applyFill="1" applyBorder="1" applyAlignment="1">
      <alignment horizontal="center" vertical="center" wrapText="1"/>
    </xf>
    <xf numFmtId="49" fontId="6" fillId="6" borderId="0" xfId="5" applyNumberFormat="1" applyFont="1" applyFill="1" applyAlignment="1">
      <alignment horizontal="center" vertical="center" wrapText="1"/>
    </xf>
    <xf numFmtId="49" fontId="5" fillId="6" borderId="8" xfId="5" applyNumberFormat="1" applyFont="1" applyFill="1" applyBorder="1" applyAlignment="1">
      <alignment horizontal="center" vertical="center" wrapText="1"/>
    </xf>
    <xf numFmtId="49" fontId="5" fillId="6" borderId="10" xfId="5" applyNumberFormat="1" applyFont="1" applyFill="1" applyBorder="1" applyAlignment="1">
      <alignment horizontal="center" vertical="center" wrapText="1"/>
    </xf>
    <xf numFmtId="49" fontId="5" fillId="6" borderId="9" xfId="5" applyNumberFormat="1" applyFont="1" applyFill="1" applyBorder="1" applyAlignment="1">
      <alignment horizontal="center" vertical="center" wrapText="1"/>
    </xf>
    <xf numFmtId="49" fontId="6" fillId="6" borderId="10" xfId="5" applyNumberFormat="1" applyFont="1" applyFill="1" applyBorder="1" applyAlignment="1">
      <alignment horizontal="center" vertical="center" wrapText="1"/>
    </xf>
    <xf numFmtId="49" fontId="2" fillId="7" borderId="29" xfId="6" applyNumberFormat="1" applyFont="1" applyFill="1" applyBorder="1" applyAlignment="1" applyProtection="1">
      <alignment horizontal="center" vertical="center" wrapText="1"/>
      <protection locked="0"/>
    </xf>
  </cellXfs>
  <cellStyles count="8">
    <cellStyle name="Comma 2" xfId="6" xr:uid="{62C6D513-EB72-45AC-81A4-06A6DE900521}"/>
    <cellStyle name="Comma 2 2" xfId="7" xr:uid="{4FF6E020-D790-48CE-80E6-F63F093D55E0}"/>
    <cellStyle name="dms_H" xfId="3" xr:uid="{46BCF673-8549-444A-A099-6C5C715D0A5F}"/>
    <cellStyle name="dms_TopHeader" xfId="1" xr:uid="{F1C16428-7D12-4582-BFBE-29E41D654FBB}"/>
    <cellStyle name="Normal" xfId="0" builtinId="0"/>
    <cellStyle name="Normal_D11 2371025  Financial information - 2012 Draft RIN - Ausgrid" xfId="2" xr:uid="{B28C636B-EE03-44AE-9963-B95BC34FF6C0}"/>
    <cellStyle name="Normal_D12 1569  Opex, DMIS, EBSS - 2012 draft RIN - Ausgrid" xfId="4" xr:uid="{6C7E99E3-DEB1-433D-B2EA-E751150578C3}"/>
    <cellStyle name="Normal_D12 16703  Overheads, Avoided Cost, ACS, Demand and Revenue - 2012 draft RIN - Ausgrid" xfId="5" xr:uid="{630E805A-A54A-4A4C-8E1E-B86A3C18A7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752475</xdr:colOff>
      <xdr:row>3</xdr:row>
      <xdr:rowOff>114300</xdr:rowOff>
    </xdr:to>
    <xdr:grpSp>
      <xdr:nvGrpSpPr>
        <xdr:cNvPr id="2" name="Group 2">
          <a:extLst>
            <a:ext uri="{FF2B5EF4-FFF2-40B4-BE49-F238E27FC236}">
              <a16:creationId xmlns:a16="http://schemas.microsoft.com/office/drawing/2014/main" id="{DBA62D79-7D1C-45B8-BB50-942C9B6CE321}"/>
            </a:ext>
          </a:extLst>
        </xdr:cNvPr>
        <xdr:cNvGrpSpPr>
          <a:grpSpLocks/>
        </xdr:cNvGrpSpPr>
      </xdr:nvGrpSpPr>
      <xdr:grpSpPr bwMode="auto">
        <a:xfrm>
          <a:off x="0" y="0"/>
          <a:ext cx="752475" cy="900113"/>
          <a:chOff x="22413" y="11206"/>
          <a:chExt cx="1546410" cy="1080651"/>
        </a:xfrm>
      </xdr:grpSpPr>
      <xdr:sp macro="" textlink="">
        <xdr:nvSpPr>
          <xdr:cNvPr id="3" name="Rectangle 3">
            <a:extLst>
              <a:ext uri="{FF2B5EF4-FFF2-40B4-BE49-F238E27FC236}">
                <a16:creationId xmlns:a16="http://schemas.microsoft.com/office/drawing/2014/main" id="{CBFA9431-23E6-7EEA-5FFA-CC2FCC78AF91}"/>
              </a:ext>
            </a:extLst>
          </xdr:cNvPr>
          <xdr:cNvSpPr>
            <a:spLocks noChangeArrowheads="1"/>
          </xdr:cNvSpPr>
        </xdr:nvSpPr>
        <xdr:spPr bwMode="auto">
          <a:xfrm>
            <a:off x="33619" y="22412"/>
            <a:ext cx="1524628" cy="1069445"/>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F66DF6C5-E85B-48D3-358B-356A89A38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96941A92-2F5E-A7F3-B6CE-BDA36602DFDE}"/>
              </a:ext>
            </a:extLst>
          </xdr:cNvPr>
          <xdr:cNvSpPr>
            <a:spLocks noChangeArrowheads="1"/>
          </xdr:cNvSpPr>
        </xdr:nvSpPr>
        <xdr:spPr bwMode="auto">
          <a:xfrm>
            <a:off x="139862" y="812979"/>
            <a:ext cx="1350662" cy="23239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grpSp>
    <xdr:clientData/>
  </xdr:twoCellAnchor>
  <xdr:oneCellAnchor>
    <xdr:from>
      <xdr:col>4</xdr:col>
      <xdr:colOff>164897</xdr:colOff>
      <xdr:row>0</xdr:row>
      <xdr:rowOff>110115</xdr:rowOff>
    </xdr:from>
    <xdr:ext cx="7194000" cy="1737158"/>
    <xdr:sp macro="" textlink="">
      <xdr:nvSpPr>
        <xdr:cNvPr id="6" name="TextBox 5">
          <a:extLst>
            <a:ext uri="{FF2B5EF4-FFF2-40B4-BE49-F238E27FC236}">
              <a16:creationId xmlns:a16="http://schemas.microsoft.com/office/drawing/2014/main" id="{DB22B9A9-F089-456B-9BC7-A225A8DE9A47}"/>
            </a:ext>
          </a:extLst>
        </xdr:cNvPr>
        <xdr:cNvSpPr txBox="1"/>
      </xdr:nvSpPr>
      <xdr:spPr>
        <a:xfrm>
          <a:off x="6660947" y="110115"/>
          <a:ext cx="7194000" cy="173715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AU" sz="2000"/>
            <a:t>Notes:</a:t>
          </a:r>
        </a:p>
        <a:p>
          <a:pPr algn="l"/>
          <a:r>
            <a:rPr lang="en-AU" sz="2000"/>
            <a:t> - The table is designed</a:t>
          </a:r>
          <a:r>
            <a:rPr lang="en-AU" sz="2000" baseline="0"/>
            <a:t> to capture all the requirements regarding</a:t>
          </a:r>
        </a:p>
        <a:p>
          <a:pPr algn="l"/>
          <a:r>
            <a:rPr lang="en-AU" sz="2000" baseline="0"/>
            <a:t> Actual Prices Payable Information as in NGR Part 18A</a:t>
          </a:r>
        </a:p>
        <a:p>
          <a:r>
            <a:rPr lang="en-AU" sz="2000"/>
            <a:t> - Drop</a:t>
          </a:r>
          <a:r>
            <a:rPr lang="en-AU" sz="2000" baseline="0"/>
            <a:t> down lists included for service types in column D, as well as </a:t>
          </a:r>
        </a:p>
        <a:p>
          <a:r>
            <a:rPr lang="en-AU" sz="2000" baseline="0"/>
            <a:t>where there are fixed responses under the rules.</a:t>
          </a:r>
          <a:endParaRPr lang="en-AU" sz="2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refreshError="1"/>
      <sheetData sheetId="1" refreshError="1">
        <row r="3">
          <cell r="B3">
            <v>2011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FD8E-FB2A-48F3-866A-FBD116ABCCCC}">
  <sheetPr>
    <tabColor theme="9"/>
    <pageSetUpPr fitToPage="1"/>
  </sheetPr>
  <dimension ref="A1:EC376"/>
  <sheetViews>
    <sheetView tabSelected="1" topLeftCell="A11" zoomScale="80" zoomScaleNormal="80" workbookViewId="0">
      <pane xSplit="4" ySplit="3" topLeftCell="U337" activePane="bottomRight" state="frozen"/>
      <selection activeCell="A11" sqref="A11"/>
      <selection pane="topRight" activeCell="E11" sqref="E11"/>
      <selection pane="bottomLeft" activeCell="A14" sqref="A14"/>
      <selection pane="bottomRight" activeCell="D351" sqref="D351"/>
    </sheetView>
  </sheetViews>
  <sheetFormatPr defaultRowHeight="12.75" x14ac:dyDescent="0.2"/>
  <cols>
    <col min="1" max="1" width="11.85546875" style="2" customWidth="1"/>
    <col min="2" max="3" width="23.140625" style="2" customWidth="1"/>
    <col min="4" max="4" width="62.28515625" style="2" bestFit="1" customWidth="1"/>
    <col min="5" max="5" width="27.42578125" style="2" customWidth="1"/>
    <col min="6" max="6" width="27.85546875" style="2" customWidth="1"/>
    <col min="7" max="8" width="22" style="2" customWidth="1"/>
    <col min="9" max="9" width="23.5703125" style="2" customWidth="1"/>
    <col min="10" max="10" width="25.28515625" style="2" customWidth="1"/>
    <col min="11" max="11" width="15.85546875" style="2" customWidth="1"/>
    <col min="12" max="12" width="24.85546875" style="2" customWidth="1"/>
    <col min="13" max="13" width="20.5703125" style="2" customWidth="1"/>
    <col min="14" max="14" width="15.140625" style="2" customWidth="1"/>
    <col min="15" max="15" width="22.5703125" style="2" customWidth="1"/>
    <col min="16" max="16" width="19.5703125" style="2" customWidth="1"/>
    <col min="17" max="17" width="69.7109375" style="2" bestFit="1" customWidth="1"/>
    <col min="18" max="18" width="147.85546875" style="2" bestFit="1" customWidth="1"/>
    <col min="19" max="19" width="51.7109375" style="2" customWidth="1"/>
    <col min="20" max="20" width="39.140625" style="2" customWidth="1"/>
    <col min="21" max="22" width="25.85546875" style="2" customWidth="1"/>
    <col min="23" max="23" width="251" style="21" bestFit="1" customWidth="1"/>
    <col min="24" max="24" width="15.85546875" style="2" customWidth="1"/>
    <col min="25" max="34" width="8.7109375" style="2"/>
    <col min="35" max="45" width="9.140625" style="2" bestFit="1" customWidth="1"/>
    <col min="46" max="46" width="11.140625" style="2" customWidth="1"/>
    <col min="47" max="58" width="9.140625" style="2" bestFit="1" customWidth="1"/>
    <col min="59" max="59" width="10.42578125" style="2" bestFit="1" customWidth="1"/>
    <col min="60" max="70" width="9.140625" style="2" bestFit="1" customWidth="1"/>
    <col min="71" max="71" width="46.85546875" style="2" customWidth="1"/>
    <col min="72" max="72" width="36" style="2" customWidth="1"/>
    <col min="73" max="246" width="8.7109375" style="2"/>
    <col min="247" max="247" width="11.85546875" style="2" customWidth="1"/>
    <col min="248" max="249" width="23.140625" style="2" customWidth="1"/>
    <col min="250" max="250" width="34.85546875" style="2" customWidth="1"/>
    <col min="251" max="251" width="27.42578125" style="2" customWidth="1"/>
    <col min="252" max="252" width="27.85546875" style="2" customWidth="1"/>
    <col min="253" max="255" width="22" style="2" customWidth="1"/>
    <col min="256" max="256" width="33.140625" style="2" customWidth="1"/>
    <col min="257" max="257" width="15.85546875" style="2" customWidth="1"/>
    <col min="258" max="258" width="24.85546875" style="2" customWidth="1"/>
    <col min="259" max="259" width="15.85546875" style="2" customWidth="1"/>
    <col min="260" max="260" width="15.140625" style="2" customWidth="1"/>
    <col min="261" max="261" width="12.140625" style="2" customWidth="1"/>
    <col min="262" max="262" width="14.5703125" style="2" customWidth="1"/>
    <col min="263" max="263" width="13.85546875" style="2" customWidth="1"/>
    <col min="264" max="265" width="15.42578125" style="2" customWidth="1"/>
    <col min="266" max="266" width="14.140625" style="2" customWidth="1"/>
    <col min="267" max="267" width="15.140625" style="2" customWidth="1"/>
    <col min="268" max="268" width="14.85546875" style="2" customWidth="1"/>
    <col min="269" max="269" width="15.5703125" style="2" customWidth="1"/>
    <col min="270" max="280" width="15.85546875" style="2" customWidth="1"/>
    <col min="281" max="301" width="8.7109375" style="2"/>
    <col min="302" max="302" width="11.140625" style="2" customWidth="1"/>
    <col min="303" max="314" width="8.7109375" style="2"/>
    <col min="315" max="315" width="10.42578125" style="2" bestFit="1" customWidth="1"/>
    <col min="316" max="326" width="8.7109375" style="2"/>
    <col min="327" max="327" width="46.85546875" style="2" customWidth="1"/>
    <col min="328" max="328" width="36" style="2" customWidth="1"/>
    <col min="329" max="502" width="8.7109375" style="2"/>
    <col min="503" max="503" width="11.85546875" style="2" customWidth="1"/>
    <col min="504" max="505" width="23.140625" style="2" customWidth="1"/>
    <col min="506" max="506" width="34.85546875" style="2" customWidth="1"/>
    <col min="507" max="507" width="27.42578125" style="2" customWidth="1"/>
    <col min="508" max="508" width="27.85546875" style="2" customWidth="1"/>
    <col min="509" max="511" width="22" style="2" customWidth="1"/>
    <col min="512" max="512" width="33.140625" style="2" customWidth="1"/>
    <col min="513" max="513" width="15.85546875" style="2" customWidth="1"/>
    <col min="514" max="514" width="24.85546875" style="2" customWidth="1"/>
    <col min="515" max="515" width="15.85546875" style="2" customWidth="1"/>
    <col min="516" max="516" width="15.140625" style="2" customWidth="1"/>
    <col min="517" max="517" width="12.140625" style="2" customWidth="1"/>
    <col min="518" max="518" width="14.5703125" style="2" customWidth="1"/>
    <col min="519" max="519" width="13.85546875" style="2" customWidth="1"/>
    <col min="520" max="521" width="15.42578125" style="2" customWidth="1"/>
    <col min="522" max="522" width="14.140625" style="2" customWidth="1"/>
    <col min="523" max="523" width="15.140625" style="2" customWidth="1"/>
    <col min="524" max="524" width="14.85546875" style="2" customWidth="1"/>
    <col min="525" max="525" width="15.5703125" style="2" customWidth="1"/>
    <col min="526" max="536" width="15.85546875" style="2" customWidth="1"/>
    <col min="537" max="557" width="8.7109375" style="2"/>
    <col min="558" max="558" width="11.140625" style="2" customWidth="1"/>
    <col min="559" max="570" width="8.7109375" style="2"/>
    <col min="571" max="571" width="10.42578125" style="2" bestFit="1" customWidth="1"/>
    <col min="572" max="582" width="8.7109375" style="2"/>
    <col min="583" max="583" width="46.85546875" style="2" customWidth="1"/>
    <col min="584" max="584" width="36" style="2" customWidth="1"/>
    <col min="585" max="758" width="8.7109375" style="2"/>
    <col min="759" max="759" width="11.85546875" style="2" customWidth="1"/>
    <col min="760" max="761" width="23.140625" style="2" customWidth="1"/>
    <col min="762" max="762" width="34.85546875" style="2" customWidth="1"/>
    <col min="763" max="763" width="27.42578125" style="2" customWidth="1"/>
    <col min="764" max="764" width="27.85546875" style="2" customWidth="1"/>
    <col min="765" max="767" width="22" style="2" customWidth="1"/>
    <col min="768" max="768" width="33.140625" style="2" customWidth="1"/>
    <col min="769" max="769" width="15.85546875" style="2" customWidth="1"/>
    <col min="770" max="770" width="24.85546875" style="2" customWidth="1"/>
    <col min="771" max="771" width="15.85546875" style="2" customWidth="1"/>
    <col min="772" max="772" width="15.140625" style="2" customWidth="1"/>
    <col min="773" max="773" width="12.140625" style="2" customWidth="1"/>
    <col min="774" max="774" width="14.5703125" style="2" customWidth="1"/>
    <col min="775" max="775" width="13.85546875" style="2" customWidth="1"/>
    <col min="776" max="777" width="15.42578125" style="2" customWidth="1"/>
    <col min="778" max="778" width="14.140625" style="2" customWidth="1"/>
    <col min="779" max="779" width="15.140625" style="2" customWidth="1"/>
    <col min="780" max="780" width="14.85546875" style="2" customWidth="1"/>
    <col min="781" max="781" width="15.5703125" style="2" customWidth="1"/>
    <col min="782" max="792" width="15.85546875" style="2" customWidth="1"/>
    <col min="793" max="813" width="8.7109375" style="2"/>
    <col min="814" max="814" width="11.140625" style="2" customWidth="1"/>
    <col min="815" max="826" width="8.7109375" style="2"/>
    <col min="827" max="827" width="10.42578125" style="2" bestFit="1" customWidth="1"/>
    <col min="828" max="838" width="8.7109375" style="2"/>
    <col min="839" max="839" width="46.85546875" style="2" customWidth="1"/>
    <col min="840" max="840" width="36" style="2" customWidth="1"/>
    <col min="841" max="1014" width="8.7109375" style="2"/>
    <col min="1015" max="1015" width="11.85546875" style="2" customWidth="1"/>
    <col min="1016" max="1017" width="23.140625" style="2" customWidth="1"/>
    <col min="1018" max="1018" width="34.85546875" style="2" customWidth="1"/>
    <col min="1019" max="1019" width="27.42578125" style="2" customWidth="1"/>
    <col min="1020" max="1020" width="27.85546875" style="2" customWidth="1"/>
    <col min="1021" max="1023" width="22" style="2" customWidth="1"/>
    <col min="1024" max="1024" width="33.140625" style="2" customWidth="1"/>
    <col min="1025" max="1025" width="15.85546875" style="2" customWidth="1"/>
    <col min="1026" max="1026" width="24.85546875" style="2" customWidth="1"/>
    <col min="1027" max="1027" width="15.85546875" style="2" customWidth="1"/>
    <col min="1028" max="1028" width="15.140625" style="2" customWidth="1"/>
    <col min="1029" max="1029" width="12.140625" style="2" customWidth="1"/>
    <col min="1030" max="1030" width="14.5703125" style="2" customWidth="1"/>
    <col min="1031" max="1031" width="13.85546875" style="2" customWidth="1"/>
    <col min="1032" max="1033" width="15.42578125" style="2" customWidth="1"/>
    <col min="1034" max="1034" width="14.140625" style="2" customWidth="1"/>
    <col min="1035" max="1035" width="15.140625" style="2" customWidth="1"/>
    <col min="1036" max="1036" width="14.85546875" style="2" customWidth="1"/>
    <col min="1037" max="1037" width="15.5703125" style="2" customWidth="1"/>
    <col min="1038" max="1048" width="15.85546875" style="2" customWidth="1"/>
    <col min="1049" max="1069" width="8.7109375" style="2"/>
    <col min="1070" max="1070" width="11.140625" style="2" customWidth="1"/>
    <col min="1071" max="1082" width="8.7109375" style="2"/>
    <col min="1083" max="1083" width="10.42578125" style="2" bestFit="1" customWidth="1"/>
    <col min="1084" max="1094" width="8.7109375" style="2"/>
    <col min="1095" max="1095" width="46.85546875" style="2" customWidth="1"/>
    <col min="1096" max="1096" width="36" style="2" customWidth="1"/>
    <col min="1097" max="1270" width="8.7109375" style="2"/>
    <col min="1271" max="1271" width="11.85546875" style="2" customWidth="1"/>
    <col min="1272" max="1273" width="23.140625" style="2" customWidth="1"/>
    <col min="1274" max="1274" width="34.85546875" style="2" customWidth="1"/>
    <col min="1275" max="1275" width="27.42578125" style="2" customWidth="1"/>
    <col min="1276" max="1276" width="27.85546875" style="2" customWidth="1"/>
    <col min="1277" max="1279" width="22" style="2" customWidth="1"/>
    <col min="1280" max="1280" width="33.140625" style="2" customWidth="1"/>
    <col min="1281" max="1281" width="15.85546875" style="2" customWidth="1"/>
    <col min="1282" max="1282" width="24.85546875" style="2" customWidth="1"/>
    <col min="1283" max="1283" width="15.85546875" style="2" customWidth="1"/>
    <col min="1284" max="1284" width="15.140625" style="2" customWidth="1"/>
    <col min="1285" max="1285" width="12.140625" style="2" customWidth="1"/>
    <col min="1286" max="1286" width="14.5703125" style="2" customWidth="1"/>
    <col min="1287" max="1287" width="13.85546875" style="2" customWidth="1"/>
    <col min="1288" max="1289" width="15.42578125" style="2" customWidth="1"/>
    <col min="1290" max="1290" width="14.140625" style="2" customWidth="1"/>
    <col min="1291" max="1291" width="15.140625" style="2" customWidth="1"/>
    <col min="1292" max="1292" width="14.85546875" style="2" customWidth="1"/>
    <col min="1293" max="1293" width="15.5703125" style="2" customWidth="1"/>
    <col min="1294" max="1304" width="15.85546875" style="2" customWidth="1"/>
    <col min="1305" max="1325" width="8.7109375" style="2"/>
    <col min="1326" max="1326" width="11.140625" style="2" customWidth="1"/>
    <col min="1327" max="1338" width="8.7109375" style="2"/>
    <col min="1339" max="1339" width="10.42578125" style="2" bestFit="1" customWidth="1"/>
    <col min="1340" max="1350" width="8.7109375" style="2"/>
    <col min="1351" max="1351" width="46.85546875" style="2" customWidth="1"/>
    <col min="1352" max="1352" width="36" style="2" customWidth="1"/>
    <col min="1353" max="1526" width="8.7109375" style="2"/>
    <col min="1527" max="1527" width="11.85546875" style="2" customWidth="1"/>
    <col min="1528" max="1529" width="23.140625" style="2" customWidth="1"/>
    <col min="1530" max="1530" width="34.85546875" style="2" customWidth="1"/>
    <col min="1531" max="1531" width="27.42578125" style="2" customWidth="1"/>
    <col min="1532" max="1532" width="27.85546875" style="2" customWidth="1"/>
    <col min="1533" max="1535" width="22" style="2" customWidth="1"/>
    <col min="1536" max="1536" width="33.140625" style="2" customWidth="1"/>
    <col min="1537" max="1537" width="15.85546875" style="2" customWidth="1"/>
    <col min="1538" max="1538" width="24.85546875" style="2" customWidth="1"/>
    <col min="1539" max="1539" width="15.85546875" style="2" customWidth="1"/>
    <col min="1540" max="1540" width="15.140625" style="2" customWidth="1"/>
    <col min="1541" max="1541" width="12.140625" style="2" customWidth="1"/>
    <col min="1542" max="1542" width="14.5703125" style="2" customWidth="1"/>
    <col min="1543" max="1543" width="13.85546875" style="2" customWidth="1"/>
    <col min="1544" max="1545" width="15.42578125" style="2" customWidth="1"/>
    <col min="1546" max="1546" width="14.140625" style="2" customWidth="1"/>
    <col min="1547" max="1547" width="15.140625" style="2" customWidth="1"/>
    <col min="1548" max="1548" width="14.85546875" style="2" customWidth="1"/>
    <col min="1549" max="1549" width="15.5703125" style="2" customWidth="1"/>
    <col min="1550" max="1560" width="15.85546875" style="2" customWidth="1"/>
    <col min="1561" max="1581" width="8.7109375" style="2"/>
    <col min="1582" max="1582" width="11.140625" style="2" customWidth="1"/>
    <col min="1583" max="1594" width="8.7109375" style="2"/>
    <col min="1595" max="1595" width="10.42578125" style="2" bestFit="1" customWidth="1"/>
    <col min="1596" max="1606" width="8.7109375" style="2"/>
    <col min="1607" max="1607" width="46.85546875" style="2" customWidth="1"/>
    <col min="1608" max="1608" width="36" style="2" customWidth="1"/>
    <col min="1609" max="1782" width="8.7109375" style="2"/>
    <col min="1783" max="1783" width="11.85546875" style="2" customWidth="1"/>
    <col min="1784" max="1785" width="23.140625" style="2" customWidth="1"/>
    <col min="1786" max="1786" width="34.85546875" style="2" customWidth="1"/>
    <col min="1787" max="1787" width="27.42578125" style="2" customWidth="1"/>
    <col min="1788" max="1788" width="27.85546875" style="2" customWidth="1"/>
    <col min="1789" max="1791" width="22" style="2" customWidth="1"/>
    <col min="1792" max="1792" width="33.140625" style="2" customWidth="1"/>
    <col min="1793" max="1793" width="15.85546875" style="2" customWidth="1"/>
    <col min="1794" max="1794" width="24.85546875" style="2" customWidth="1"/>
    <col min="1795" max="1795" width="15.85546875" style="2" customWidth="1"/>
    <col min="1796" max="1796" width="15.140625" style="2" customWidth="1"/>
    <col min="1797" max="1797" width="12.140625" style="2" customWidth="1"/>
    <col min="1798" max="1798" width="14.5703125" style="2" customWidth="1"/>
    <col min="1799" max="1799" width="13.85546875" style="2" customWidth="1"/>
    <col min="1800" max="1801" width="15.42578125" style="2" customWidth="1"/>
    <col min="1802" max="1802" width="14.140625" style="2" customWidth="1"/>
    <col min="1803" max="1803" width="15.140625" style="2" customWidth="1"/>
    <col min="1804" max="1804" width="14.85546875" style="2" customWidth="1"/>
    <col min="1805" max="1805" width="15.5703125" style="2" customWidth="1"/>
    <col min="1806" max="1816" width="15.85546875" style="2" customWidth="1"/>
    <col min="1817" max="1837" width="8.7109375" style="2"/>
    <col min="1838" max="1838" width="11.140625" style="2" customWidth="1"/>
    <col min="1839" max="1850" width="8.7109375" style="2"/>
    <col min="1851" max="1851" width="10.42578125" style="2" bestFit="1" customWidth="1"/>
    <col min="1852" max="1862" width="8.7109375" style="2"/>
    <col min="1863" max="1863" width="46.85546875" style="2" customWidth="1"/>
    <col min="1864" max="1864" width="36" style="2" customWidth="1"/>
    <col min="1865" max="2038" width="8.7109375" style="2"/>
    <col min="2039" max="2039" width="11.85546875" style="2" customWidth="1"/>
    <col min="2040" max="2041" width="23.140625" style="2" customWidth="1"/>
    <col min="2042" max="2042" width="34.85546875" style="2" customWidth="1"/>
    <col min="2043" max="2043" width="27.42578125" style="2" customWidth="1"/>
    <col min="2044" max="2044" width="27.85546875" style="2" customWidth="1"/>
    <col min="2045" max="2047" width="22" style="2" customWidth="1"/>
    <col min="2048" max="2048" width="33.140625" style="2" customWidth="1"/>
    <col min="2049" max="2049" width="15.85546875" style="2" customWidth="1"/>
    <col min="2050" max="2050" width="24.85546875" style="2" customWidth="1"/>
    <col min="2051" max="2051" width="15.85546875" style="2" customWidth="1"/>
    <col min="2052" max="2052" width="15.140625" style="2" customWidth="1"/>
    <col min="2053" max="2053" width="12.140625" style="2" customWidth="1"/>
    <col min="2054" max="2054" width="14.5703125" style="2" customWidth="1"/>
    <col min="2055" max="2055" width="13.85546875" style="2" customWidth="1"/>
    <col min="2056" max="2057" width="15.42578125" style="2" customWidth="1"/>
    <col min="2058" max="2058" width="14.140625" style="2" customWidth="1"/>
    <col min="2059" max="2059" width="15.140625" style="2" customWidth="1"/>
    <col min="2060" max="2060" width="14.85546875" style="2" customWidth="1"/>
    <col min="2061" max="2061" width="15.5703125" style="2" customWidth="1"/>
    <col min="2062" max="2072" width="15.85546875" style="2" customWidth="1"/>
    <col min="2073" max="2093" width="8.7109375" style="2"/>
    <col min="2094" max="2094" width="11.140625" style="2" customWidth="1"/>
    <col min="2095" max="2106" width="8.7109375" style="2"/>
    <col min="2107" max="2107" width="10.42578125" style="2" bestFit="1" customWidth="1"/>
    <col min="2108" max="2118" width="8.7109375" style="2"/>
    <col min="2119" max="2119" width="46.85546875" style="2" customWidth="1"/>
    <col min="2120" max="2120" width="36" style="2" customWidth="1"/>
    <col min="2121" max="2294" width="8.7109375" style="2"/>
    <col min="2295" max="2295" width="11.85546875" style="2" customWidth="1"/>
    <col min="2296" max="2297" width="23.140625" style="2" customWidth="1"/>
    <col min="2298" max="2298" width="34.85546875" style="2" customWidth="1"/>
    <col min="2299" max="2299" width="27.42578125" style="2" customWidth="1"/>
    <col min="2300" max="2300" width="27.85546875" style="2" customWidth="1"/>
    <col min="2301" max="2303" width="22" style="2" customWidth="1"/>
    <col min="2304" max="2304" width="33.140625" style="2" customWidth="1"/>
    <col min="2305" max="2305" width="15.85546875" style="2" customWidth="1"/>
    <col min="2306" max="2306" width="24.85546875" style="2" customWidth="1"/>
    <col min="2307" max="2307" width="15.85546875" style="2" customWidth="1"/>
    <col min="2308" max="2308" width="15.140625" style="2" customWidth="1"/>
    <col min="2309" max="2309" width="12.140625" style="2" customWidth="1"/>
    <col min="2310" max="2310" width="14.5703125" style="2" customWidth="1"/>
    <col min="2311" max="2311" width="13.85546875" style="2" customWidth="1"/>
    <col min="2312" max="2313" width="15.42578125" style="2" customWidth="1"/>
    <col min="2314" max="2314" width="14.140625" style="2" customWidth="1"/>
    <col min="2315" max="2315" width="15.140625" style="2" customWidth="1"/>
    <col min="2316" max="2316" width="14.85546875" style="2" customWidth="1"/>
    <col min="2317" max="2317" width="15.5703125" style="2" customWidth="1"/>
    <col min="2318" max="2328" width="15.85546875" style="2" customWidth="1"/>
    <col min="2329" max="2349" width="8.7109375" style="2"/>
    <col min="2350" max="2350" width="11.140625" style="2" customWidth="1"/>
    <col min="2351" max="2362" width="8.7109375" style="2"/>
    <col min="2363" max="2363" width="10.42578125" style="2" bestFit="1" customWidth="1"/>
    <col min="2364" max="2374" width="8.7109375" style="2"/>
    <col min="2375" max="2375" width="46.85546875" style="2" customWidth="1"/>
    <col min="2376" max="2376" width="36" style="2" customWidth="1"/>
    <col min="2377" max="2550" width="8.7109375" style="2"/>
    <col min="2551" max="2551" width="11.85546875" style="2" customWidth="1"/>
    <col min="2552" max="2553" width="23.140625" style="2" customWidth="1"/>
    <col min="2554" max="2554" width="34.85546875" style="2" customWidth="1"/>
    <col min="2555" max="2555" width="27.42578125" style="2" customWidth="1"/>
    <col min="2556" max="2556" width="27.85546875" style="2" customWidth="1"/>
    <col min="2557" max="2559" width="22" style="2" customWidth="1"/>
    <col min="2560" max="2560" width="33.140625" style="2" customWidth="1"/>
    <col min="2561" max="2561" width="15.85546875" style="2" customWidth="1"/>
    <col min="2562" max="2562" width="24.85546875" style="2" customWidth="1"/>
    <col min="2563" max="2563" width="15.85546875" style="2" customWidth="1"/>
    <col min="2564" max="2564" width="15.140625" style="2" customWidth="1"/>
    <col min="2565" max="2565" width="12.140625" style="2" customWidth="1"/>
    <col min="2566" max="2566" width="14.5703125" style="2" customWidth="1"/>
    <col min="2567" max="2567" width="13.85546875" style="2" customWidth="1"/>
    <col min="2568" max="2569" width="15.42578125" style="2" customWidth="1"/>
    <col min="2570" max="2570" width="14.140625" style="2" customWidth="1"/>
    <col min="2571" max="2571" width="15.140625" style="2" customWidth="1"/>
    <col min="2572" max="2572" width="14.85546875" style="2" customWidth="1"/>
    <col min="2573" max="2573" width="15.5703125" style="2" customWidth="1"/>
    <col min="2574" max="2584" width="15.85546875" style="2" customWidth="1"/>
    <col min="2585" max="2605" width="8.7109375" style="2"/>
    <col min="2606" max="2606" width="11.140625" style="2" customWidth="1"/>
    <col min="2607" max="2618" width="8.7109375" style="2"/>
    <col min="2619" max="2619" width="10.42578125" style="2" bestFit="1" customWidth="1"/>
    <col min="2620" max="2630" width="8.7109375" style="2"/>
    <col min="2631" max="2631" width="46.85546875" style="2" customWidth="1"/>
    <col min="2632" max="2632" width="36" style="2" customWidth="1"/>
    <col min="2633" max="2806" width="8.7109375" style="2"/>
    <col min="2807" max="2807" width="11.85546875" style="2" customWidth="1"/>
    <col min="2808" max="2809" width="23.140625" style="2" customWidth="1"/>
    <col min="2810" max="2810" width="34.85546875" style="2" customWidth="1"/>
    <col min="2811" max="2811" width="27.42578125" style="2" customWidth="1"/>
    <col min="2812" max="2812" width="27.85546875" style="2" customWidth="1"/>
    <col min="2813" max="2815" width="22" style="2" customWidth="1"/>
    <col min="2816" max="2816" width="33.140625" style="2" customWidth="1"/>
    <col min="2817" max="2817" width="15.85546875" style="2" customWidth="1"/>
    <col min="2818" max="2818" width="24.85546875" style="2" customWidth="1"/>
    <col min="2819" max="2819" width="15.85546875" style="2" customWidth="1"/>
    <col min="2820" max="2820" width="15.140625" style="2" customWidth="1"/>
    <col min="2821" max="2821" width="12.140625" style="2" customWidth="1"/>
    <col min="2822" max="2822" width="14.5703125" style="2" customWidth="1"/>
    <col min="2823" max="2823" width="13.85546875" style="2" customWidth="1"/>
    <col min="2824" max="2825" width="15.42578125" style="2" customWidth="1"/>
    <col min="2826" max="2826" width="14.140625" style="2" customWidth="1"/>
    <col min="2827" max="2827" width="15.140625" style="2" customWidth="1"/>
    <col min="2828" max="2828" width="14.85546875" style="2" customWidth="1"/>
    <col min="2829" max="2829" width="15.5703125" style="2" customWidth="1"/>
    <col min="2830" max="2840" width="15.85546875" style="2" customWidth="1"/>
    <col min="2841" max="2861" width="8.7109375" style="2"/>
    <col min="2862" max="2862" width="11.140625" style="2" customWidth="1"/>
    <col min="2863" max="2874" width="8.7109375" style="2"/>
    <col min="2875" max="2875" width="10.42578125" style="2" bestFit="1" customWidth="1"/>
    <col min="2876" max="2886" width="8.7109375" style="2"/>
    <col min="2887" max="2887" width="46.85546875" style="2" customWidth="1"/>
    <col min="2888" max="2888" width="36" style="2" customWidth="1"/>
    <col min="2889" max="3062" width="8.7109375" style="2"/>
    <col min="3063" max="3063" width="11.85546875" style="2" customWidth="1"/>
    <col min="3064" max="3065" width="23.140625" style="2" customWidth="1"/>
    <col min="3066" max="3066" width="34.85546875" style="2" customWidth="1"/>
    <col min="3067" max="3067" width="27.42578125" style="2" customWidth="1"/>
    <col min="3068" max="3068" width="27.85546875" style="2" customWidth="1"/>
    <col min="3069" max="3071" width="22" style="2" customWidth="1"/>
    <col min="3072" max="3072" width="33.140625" style="2" customWidth="1"/>
    <col min="3073" max="3073" width="15.85546875" style="2" customWidth="1"/>
    <col min="3074" max="3074" width="24.85546875" style="2" customWidth="1"/>
    <col min="3075" max="3075" width="15.85546875" style="2" customWidth="1"/>
    <col min="3076" max="3076" width="15.140625" style="2" customWidth="1"/>
    <col min="3077" max="3077" width="12.140625" style="2" customWidth="1"/>
    <col min="3078" max="3078" width="14.5703125" style="2" customWidth="1"/>
    <col min="3079" max="3079" width="13.85546875" style="2" customWidth="1"/>
    <col min="3080" max="3081" width="15.42578125" style="2" customWidth="1"/>
    <col min="3082" max="3082" width="14.140625" style="2" customWidth="1"/>
    <col min="3083" max="3083" width="15.140625" style="2" customWidth="1"/>
    <col min="3084" max="3084" width="14.85546875" style="2" customWidth="1"/>
    <col min="3085" max="3085" width="15.5703125" style="2" customWidth="1"/>
    <col min="3086" max="3096" width="15.85546875" style="2" customWidth="1"/>
    <col min="3097" max="3117" width="8.7109375" style="2"/>
    <col min="3118" max="3118" width="11.140625" style="2" customWidth="1"/>
    <col min="3119" max="3130" width="8.7109375" style="2"/>
    <col min="3131" max="3131" width="10.42578125" style="2" bestFit="1" customWidth="1"/>
    <col min="3132" max="3142" width="8.7109375" style="2"/>
    <col min="3143" max="3143" width="46.85546875" style="2" customWidth="1"/>
    <col min="3144" max="3144" width="36" style="2" customWidth="1"/>
    <col min="3145" max="3318" width="8.7109375" style="2"/>
    <col min="3319" max="3319" width="11.85546875" style="2" customWidth="1"/>
    <col min="3320" max="3321" width="23.140625" style="2" customWidth="1"/>
    <col min="3322" max="3322" width="34.85546875" style="2" customWidth="1"/>
    <col min="3323" max="3323" width="27.42578125" style="2" customWidth="1"/>
    <col min="3324" max="3324" width="27.85546875" style="2" customWidth="1"/>
    <col min="3325" max="3327" width="22" style="2" customWidth="1"/>
    <col min="3328" max="3328" width="33.140625" style="2" customWidth="1"/>
    <col min="3329" max="3329" width="15.85546875" style="2" customWidth="1"/>
    <col min="3330" max="3330" width="24.85546875" style="2" customWidth="1"/>
    <col min="3331" max="3331" width="15.85546875" style="2" customWidth="1"/>
    <col min="3332" max="3332" width="15.140625" style="2" customWidth="1"/>
    <col min="3333" max="3333" width="12.140625" style="2" customWidth="1"/>
    <col min="3334" max="3334" width="14.5703125" style="2" customWidth="1"/>
    <col min="3335" max="3335" width="13.85546875" style="2" customWidth="1"/>
    <col min="3336" max="3337" width="15.42578125" style="2" customWidth="1"/>
    <col min="3338" max="3338" width="14.140625" style="2" customWidth="1"/>
    <col min="3339" max="3339" width="15.140625" style="2" customWidth="1"/>
    <col min="3340" max="3340" width="14.85546875" style="2" customWidth="1"/>
    <col min="3341" max="3341" width="15.5703125" style="2" customWidth="1"/>
    <col min="3342" max="3352" width="15.85546875" style="2" customWidth="1"/>
    <col min="3353" max="3373" width="8.7109375" style="2"/>
    <col min="3374" max="3374" width="11.140625" style="2" customWidth="1"/>
    <col min="3375" max="3386" width="8.7109375" style="2"/>
    <col min="3387" max="3387" width="10.42578125" style="2" bestFit="1" customWidth="1"/>
    <col min="3388" max="3398" width="8.7109375" style="2"/>
    <col min="3399" max="3399" width="46.85546875" style="2" customWidth="1"/>
    <col min="3400" max="3400" width="36" style="2" customWidth="1"/>
    <col min="3401" max="3574" width="8.7109375" style="2"/>
    <col min="3575" max="3575" width="11.85546875" style="2" customWidth="1"/>
    <col min="3576" max="3577" width="23.140625" style="2" customWidth="1"/>
    <col min="3578" max="3578" width="34.85546875" style="2" customWidth="1"/>
    <col min="3579" max="3579" width="27.42578125" style="2" customWidth="1"/>
    <col min="3580" max="3580" width="27.85546875" style="2" customWidth="1"/>
    <col min="3581" max="3583" width="22" style="2" customWidth="1"/>
    <col min="3584" max="3584" width="33.140625" style="2" customWidth="1"/>
    <col min="3585" max="3585" width="15.85546875" style="2" customWidth="1"/>
    <col min="3586" max="3586" width="24.85546875" style="2" customWidth="1"/>
    <col min="3587" max="3587" width="15.85546875" style="2" customWidth="1"/>
    <col min="3588" max="3588" width="15.140625" style="2" customWidth="1"/>
    <col min="3589" max="3589" width="12.140625" style="2" customWidth="1"/>
    <col min="3590" max="3590" width="14.5703125" style="2" customWidth="1"/>
    <col min="3591" max="3591" width="13.85546875" style="2" customWidth="1"/>
    <col min="3592" max="3593" width="15.42578125" style="2" customWidth="1"/>
    <col min="3594" max="3594" width="14.140625" style="2" customWidth="1"/>
    <col min="3595" max="3595" width="15.140625" style="2" customWidth="1"/>
    <col min="3596" max="3596" width="14.85546875" style="2" customWidth="1"/>
    <col min="3597" max="3597" width="15.5703125" style="2" customWidth="1"/>
    <col min="3598" max="3608" width="15.85546875" style="2" customWidth="1"/>
    <col min="3609" max="3629" width="8.7109375" style="2"/>
    <col min="3630" max="3630" width="11.140625" style="2" customWidth="1"/>
    <col min="3631" max="3642" width="8.7109375" style="2"/>
    <col min="3643" max="3643" width="10.42578125" style="2" bestFit="1" customWidth="1"/>
    <col min="3644" max="3654" width="8.7109375" style="2"/>
    <col min="3655" max="3655" width="46.85546875" style="2" customWidth="1"/>
    <col min="3656" max="3656" width="36" style="2" customWidth="1"/>
    <col min="3657" max="3830" width="8.7109375" style="2"/>
    <col min="3831" max="3831" width="11.85546875" style="2" customWidth="1"/>
    <col min="3832" max="3833" width="23.140625" style="2" customWidth="1"/>
    <col min="3834" max="3834" width="34.85546875" style="2" customWidth="1"/>
    <col min="3835" max="3835" width="27.42578125" style="2" customWidth="1"/>
    <col min="3836" max="3836" width="27.85546875" style="2" customWidth="1"/>
    <col min="3837" max="3839" width="22" style="2" customWidth="1"/>
    <col min="3840" max="3840" width="33.140625" style="2" customWidth="1"/>
    <col min="3841" max="3841" width="15.85546875" style="2" customWidth="1"/>
    <col min="3842" max="3842" width="24.85546875" style="2" customWidth="1"/>
    <col min="3843" max="3843" width="15.85546875" style="2" customWidth="1"/>
    <col min="3844" max="3844" width="15.140625" style="2" customWidth="1"/>
    <col min="3845" max="3845" width="12.140625" style="2" customWidth="1"/>
    <col min="3846" max="3846" width="14.5703125" style="2" customWidth="1"/>
    <col min="3847" max="3847" width="13.85546875" style="2" customWidth="1"/>
    <col min="3848" max="3849" width="15.42578125" style="2" customWidth="1"/>
    <col min="3850" max="3850" width="14.140625" style="2" customWidth="1"/>
    <col min="3851" max="3851" width="15.140625" style="2" customWidth="1"/>
    <col min="3852" max="3852" width="14.85546875" style="2" customWidth="1"/>
    <col min="3853" max="3853" width="15.5703125" style="2" customWidth="1"/>
    <col min="3854" max="3864" width="15.85546875" style="2" customWidth="1"/>
    <col min="3865" max="3885" width="8.7109375" style="2"/>
    <col min="3886" max="3886" width="11.140625" style="2" customWidth="1"/>
    <col min="3887" max="3898" width="8.7109375" style="2"/>
    <col min="3899" max="3899" width="10.42578125" style="2" bestFit="1" customWidth="1"/>
    <col min="3900" max="3910" width="8.7109375" style="2"/>
    <col min="3911" max="3911" width="46.85546875" style="2" customWidth="1"/>
    <col min="3912" max="3912" width="36" style="2" customWidth="1"/>
    <col min="3913" max="4086" width="8.7109375" style="2"/>
    <col min="4087" max="4087" width="11.85546875" style="2" customWidth="1"/>
    <col min="4088" max="4089" width="23.140625" style="2" customWidth="1"/>
    <col min="4090" max="4090" width="34.85546875" style="2" customWidth="1"/>
    <col min="4091" max="4091" width="27.42578125" style="2" customWidth="1"/>
    <col min="4092" max="4092" width="27.85546875" style="2" customWidth="1"/>
    <col min="4093" max="4095" width="22" style="2" customWidth="1"/>
    <col min="4096" max="4096" width="33.140625" style="2" customWidth="1"/>
    <col min="4097" max="4097" width="15.85546875" style="2" customWidth="1"/>
    <col min="4098" max="4098" width="24.85546875" style="2" customWidth="1"/>
    <col min="4099" max="4099" width="15.85546875" style="2" customWidth="1"/>
    <col min="4100" max="4100" width="15.140625" style="2" customWidth="1"/>
    <col min="4101" max="4101" width="12.140625" style="2" customWidth="1"/>
    <col min="4102" max="4102" width="14.5703125" style="2" customWidth="1"/>
    <col min="4103" max="4103" width="13.85546875" style="2" customWidth="1"/>
    <col min="4104" max="4105" width="15.42578125" style="2" customWidth="1"/>
    <col min="4106" max="4106" width="14.140625" style="2" customWidth="1"/>
    <col min="4107" max="4107" width="15.140625" style="2" customWidth="1"/>
    <col min="4108" max="4108" width="14.85546875" style="2" customWidth="1"/>
    <col min="4109" max="4109" width="15.5703125" style="2" customWidth="1"/>
    <col min="4110" max="4120" width="15.85546875" style="2" customWidth="1"/>
    <col min="4121" max="4141" width="8.7109375" style="2"/>
    <col min="4142" max="4142" width="11.140625" style="2" customWidth="1"/>
    <col min="4143" max="4154" width="8.7109375" style="2"/>
    <col min="4155" max="4155" width="10.42578125" style="2" bestFit="1" customWidth="1"/>
    <col min="4156" max="4166" width="8.7109375" style="2"/>
    <col min="4167" max="4167" width="46.85546875" style="2" customWidth="1"/>
    <col min="4168" max="4168" width="36" style="2" customWidth="1"/>
    <col min="4169" max="4342" width="8.7109375" style="2"/>
    <col min="4343" max="4343" width="11.85546875" style="2" customWidth="1"/>
    <col min="4344" max="4345" width="23.140625" style="2" customWidth="1"/>
    <col min="4346" max="4346" width="34.85546875" style="2" customWidth="1"/>
    <col min="4347" max="4347" width="27.42578125" style="2" customWidth="1"/>
    <col min="4348" max="4348" width="27.85546875" style="2" customWidth="1"/>
    <col min="4349" max="4351" width="22" style="2" customWidth="1"/>
    <col min="4352" max="4352" width="33.140625" style="2" customWidth="1"/>
    <col min="4353" max="4353" width="15.85546875" style="2" customWidth="1"/>
    <col min="4354" max="4354" width="24.85546875" style="2" customWidth="1"/>
    <col min="4355" max="4355" width="15.85546875" style="2" customWidth="1"/>
    <col min="4356" max="4356" width="15.140625" style="2" customWidth="1"/>
    <col min="4357" max="4357" width="12.140625" style="2" customWidth="1"/>
    <col min="4358" max="4358" width="14.5703125" style="2" customWidth="1"/>
    <col min="4359" max="4359" width="13.85546875" style="2" customWidth="1"/>
    <col min="4360" max="4361" width="15.42578125" style="2" customWidth="1"/>
    <col min="4362" max="4362" width="14.140625" style="2" customWidth="1"/>
    <col min="4363" max="4363" width="15.140625" style="2" customWidth="1"/>
    <col min="4364" max="4364" width="14.85546875" style="2" customWidth="1"/>
    <col min="4365" max="4365" width="15.5703125" style="2" customWidth="1"/>
    <col min="4366" max="4376" width="15.85546875" style="2" customWidth="1"/>
    <col min="4377" max="4397" width="8.7109375" style="2"/>
    <col min="4398" max="4398" width="11.140625" style="2" customWidth="1"/>
    <col min="4399" max="4410" width="8.7109375" style="2"/>
    <col min="4411" max="4411" width="10.42578125" style="2" bestFit="1" customWidth="1"/>
    <col min="4412" max="4422" width="8.7109375" style="2"/>
    <col min="4423" max="4423" width="46.85546875" style="2" customWidth="1"/>
    <col min="4424" max="4424" width="36" style="2" customWidth="1"/>
    <col min="4425" max="4598" width="8.7109375" style="2"/>
    <col min="4599" max="4599" width="11.85546875" style="2" customWidth="1"/>
    <col min="4600" max="4601" width="23.140625" style="2" customWidth="1"/>
    <col min="4602" max="4602" width="34.85546875" style="2" customWidth="1"/>
    <col min="4603" max="4603" width="27.42578125" style="2" customWidth="1"/>
    <col min="4604" max="4604" width="27.85546875" style="2" customWidth="1"/>
    <col min="4605" max="4607" width="22" style="2" customWidth="1"/>
    <col min="4608" max="4608" width="33.140625" style="2" customWidth="1"/>
    <col min="4609" max="4609" width="15.85546875" style="2" customWidth="1"/>
    <col min="4610" max="4610" width="24.85546875" style="2" customWidth="1"/>
    <col min="4611" max="4611" width="15.85546875" style="2" customWidth="1"/>
    <col min="4612" max="4612" width="15.140625" style="2" customWidth="1"/>
    <col min="4613" max="4613" width="12.140625" style="2" customWidth="1"/>
    <col min="4614" max="4614" width="14.5703125" style="2" customWidth="1"/>
    <col min="4615" max="4615" width="13.85546875" style="2" customWidth="1"/>
    <col min="4616" max="4617" width="15.42578125" style="2" customWidth="1"/>
    <col min="4618" max="4618" width="14.140625" style="2" customWidth="1"/>
    <col min="4619" max="4619" width="15.140625" style="2" customWidth="1"/>
    <col min="4620" max="4620" width="14.85546875" style="2" customWidth="1"/>
    <col min="4621" max="4621" width="15.5703125" style="2" customWidth="1"/>
    <col min="4622" max="4632" width="15.85546875" style="2" customWidth="1"/>
    <col min="4633" max="4653" width="8.7109375" style="2"/>
    <col min="4654" max="4654" width="11.140625" style="2" customWidth="1"/>
    <col min="4655" max="4666" width="8.7109375" style="2"/>
    <col min="4667" max="4667" width="10.42578125" style="2" bestFit="1" customWidth="1"/>
    <col min="4668" max="4678" width="8.7109375" style="2"/>
    <col min="4679" max="4679" width="46.85546875" style="2" customWidth="1"/>
    <col min="4680" max="4680" width="36" style="2" customWidth="1"/>
    <col min="4681" max="4854" width="8.7109375" style="2"/>
    <col min="4855" max="4855" width="11.85546875" style="2" customWidth="1"/>
    <col min="4856" max="4857" width="23.140625" style="2" customWidth="1"/>
    <col min="4858" max="4858" width="34.85546875" style="2" customWidth="1"/>
    <col min="4859" max="4859" width="27.42578125" style="2" customWidth="1"/>
    <col min="4860" max="4860" width="27.85546875" style="2" customWidth="1"/>
    <col min="4861" max="4863" width="22" style="2" customWidth="1"/>
    <col min="4864" max="4864" width="33.140625" style="2" customWidth="1"/>
    <col min="4865" max="4865" width="15.85546875" style="2" customWidth="1"/>
    <col min="4866" max="4866" width="24.85546875" style="2" customWidth="1"/>
    <col min="4867" max="4867" width="15.85546875" style="2" customWidth="1"/>
    <col min="4868" max="4868" width="15.140625" style="2" customWidth="1"/>
    <col min="4869" max="4869" width="12.140625" style="2" customWidth="1"/>
    <col min="4870" max="4870" width="14.5703125" style="2" customWidth="1"/>
    <col min="4871" max="4871" width="13.85546875" style="2" customWidth="1"/>
    <col min="4872" max="4873" width="15.42578125" style="2" customWidth="1"/>
    <col min="4874" max="4874" width="14.140625" style="2" customWidth="1"/>
    <col min="4875" max="4875" width="15.140625" style="2" customWidth="1"/>
    <col min="4876" max="4876" width="14.85546875" style="2" customWidth="1"/>
    <col min="4877" max="4877" width="15.5703125" style="2" customWidth="1"/>
    <col min="4878" max="4888" width="15.85546875" style="2" customWidth="1"/>
    <col min="4889" max="4909" width="8.7109375" style="2"/>
    <col min="4910" max="4910" width="11.140625" style="2" customWidth="1"/>
    <col min="4911" max="4922" width="8.7109375" style="2"/>
    <col min="4923" max="4923" width="10.42578125" style="2" bestFit="1" customWidth="1"/>
    <col min="4924" max="4934" width="8.7109375" style="2"/>
    <col min="4935" max="4935" width="46.85546875" style="2" customWidth="1"/>
    <col min="4936" max="4936" width="36" style="2" customWidth="1"/>
    <col min="4937" max="5110" width="8.7109375" style="2"/>
    <col min="5111" max="5111" width="11.85546875" style="2" customWidth="1"/>
    <col min="5112" max="5113" width="23.140625" style="2" customWidth="1"/>
    <col min="5114" max="5114" width="34.85546875" style="2" customWidth="1"/>
    <col min="5115" max="5115" width="27.42578125" style="2" customWidth="1"/>
    <col min="5116" max="5116" width="27.85546875" style="2" customWidth="1"/>
    <col min="5117" max="5119" width="22" style="2" customWidth="1"/>
    <col min="5120" max="5120" width="33.140625" style="2" customWidth="1"/>
    <col min="5121" max="5121" width="15.85546875" style="2" customWidth="1"/>
    <col min="5122" max="5122" width="24.85546875" style="2" customWidth="1"/>
    <col min="5123" max="5123" width="15.85546875" style="2" customWidth="1"/>
    <col min="5124" max="5124" width="15.140625" style="2" customWidth="1"/>
    <col min="5125" max="5125" width="12.140625" style="2" customWidth="1"/>
    <col min="5126" max="5126" width="14.5703125" style="2" customWidth="1"/>
    <col min="5127" max="5127" width="13.85546875" style="2" customWidth="1"/>
    <col min="5128" max="5129" width="15.42578125" style="2" customWidth="1"/>
    <col min="5130" max="5130" width="14.140625" style="2" customWidth="1"/>
    <col min="5131" max="5131" width="15.140625" style="2" customWidth="1"/>
    <col min="5132" max="5132" width="14.85546875" style="2" customWidth="1"/>
    <col min="5133" max="5133" width="15.5703125" style="2" customWidth="1"/>
    <col min="5134" max="5144" width="15.85546875" style="2" customWidth="1"/>
    <col min="5145" max="5165" width="8.7109375" style="2"/>
    <col min="5166" max="5166" width="11.140625" style="2" customWidth="1"/>
    <col min="5167" max="5178" width="8.7109375" style="2"/>
    <col min="5179" max="5179" width="10.42578125" style="2" bestFit="1" customWidth="1"/>
    <col min="5180" max="5190" width="8.7109375" style="2"/>
    <col min="5191" max="5191" width="46.85546875" style="2" customWidth="1"/>
    <col min="5192" max="5192" width="36" style="2" customWidth="1"/>
    <col min="5193" max="5366" width="8.7109375" style="2"/>
    <col min="5367" max="5367" width="11.85546875" style="2" customWidth="1"/>
    <col min="5368" max="5369" width="23.140625" style="2" customWidth="1"/>
    <col min="5370" max="5370" width="34.85546875" style="2" customWidth="1"/>
    <col min="5371" max="5371" width="27.42578125" style="2" customWidth="1"/>
    <col min="5372" max="5372" width="27.85546875" style="2" customWidth="1"/>
    <col min="5373" max="5375" width="22" style="2" customWidth="1"/>
    <col min="5376" max="5376" width="33.140625" style="2" customWidth="1"/>
    <col min="5377" max="5377" width="15.85546875" style="2" customWidth="1"/>
    <col min="5378" max="5378" width="24.85546875" style="2" customWidth="1"/>
    <col min="5379" max="5379" width="15.85546875" style="2" customWidth="1"/>
    <col min="5380" max="5380" width="15.140625" style="2" customWidth="1"/>
    <col min="5381" max="5381" width="12.140625" style="2" customWidth="1"/>
    <col min="5382" max="5382" width="14.5703125" style="2" customWidth="1"/>
    <col min="5383" max="5383" width="13.85546875" style="2" customWidth="1"/>
    <col min="5384" max="5385" width="15.42578125" style="2" customWidth="1"/>
    <col min="5386" max="5386" width="14.140625" style="2" customWidth="1"/>
    <col min="5387" max="5387" width="15.140625" style="2" customWidth="1"/>
    <col min="5388" max="5388" width="14.85546875" style="2" customWidth="1"/>
    <col min="5389" max="5389" width="15.5703125" style="2" customWidth="1"/>
    <col min="5390" max="5400" width="15.85546875" style="2" customWidth="1"/>
    <col min="5401" max="5421" width="8.7109375" style="2"/>
    <col min="5422" max="5422" width="11.140625" style="2" customWidth="1"/>
    <col min="5423" max="5434" width="8.7109375" style="2"/>
    <col min="5435" max="5435" width="10.42578125" style="2" bestFit="1" customWidth="1"/>
    <col min="5436" max="5446" width="8.7109375" style="2"/>
    <col min="5447" max="5447" width="46.85546875" style="2" customWidth="1"/>
    <col min="5448" max="5448" width="36" style="2" customWidth="1"/>
    <col min="5449" max="5622" width="8.7109375" style="2"/>
    <col min="5623" max="5623" width="11.85546875" style="2" customWidth="1"/>
    <col min="5624" max="5625" width="23.140625" style="2" customWidth="1"/>
    <col min="5626" max="5626" width="34.85546875" style="2" customWidth="1"/>
    <col min="5627" max="5627" width="27.42578125" style="2" customWidth="1"/>
    <col min="5628" max="5628" width="27.85546875" style="2" customWidth="1"/>
    <col min="5629" max="5631" width="22" style="2" customWidth="1"/>
    <col min="5632" max="5632" width="33.140625" style="2" customWidth="1"/>
    <col min="5633" max="5633" width="15.85546875" style="2" customWidth="1"/>
    <col min="5634" max="5634" width="24.85546875" style="2" customWidth="1"/>
    <col min="5635" max="5635" width="15.85546875" style="2" customWidth="1"/>
    <col min="5636" max="5636" width="15.140625" style="2" customWidth="1"/>
    <col min="5637" max="5637" width="12.140625" style="2" customWidth="1"/>
    <col min="5638" max="5638" width="14.5703125" style="2" customWidth="1"/>
    <col min="5639" max="5639" width="13.85546875" style="2" customWidth="1"/>
    <col min="5640" max="5641" width="15.42578125" style="2" customWidth="1"/>
    <col min="5642" max="5642" width="14.140625" style="2" customWidth="1"/>
    <col min="5643" max="5643" width="15.140625" style="2" customWidth="1"/>
    <col min="5644" max="5644" width="14.85546875" style="2" customWidth="1"/>
    <col min="5645" max="5645" width="15.5703125" style="2" customWidth="1"/>
    <col min="5646" max="5656" width="15.85546875" style="2" customWidth="1"/>
    <col min="5657" max="5677" width="8.7109375" style="2"/>
    <col min="5678" max="5678" width="11.140625" style="2" customWidth="1"/>
    <col min="5679" max="5690" width="8.7109375" style="2"/>
    <col min="5691" max="5691" width="10.42578125" style="2" bestFit="1" customWidth="1"/>
    <col min="5692" max="5702" width="8.7109375" style="2"/>
    <col min="5703" max="5703" width="46.85546875" style="2" customWidth="1"/>
    <col min="5704" max="5704" width="36" style="2" customWidth="1"/>
    <col min="5705" max="5878" width="8.7109375" style="2"/>
    <col min="5879" max="5879" width="11.85546875" style="2" customWidth="1"/>
    <col min="5880" max="5881" width="23.140625" style="2" customWidth="1"/>
    <col min="5882" max="5882" width="34.85546875" style="2" customWidth="1"/>
    <col min="5883" max="5883" width="27.42578125" style="2" customWidth="1"/>
    <col min="5884" max="5884" width="27.85546875" style="2" customWidth="1"/>
    <col min="5885" max="5887" width="22" style="2" customWidth="1"/>
    <col min="5888" max="5888" width="33.140625" style="2" customWidth="1"/>
    <col min="5889" max="5889" width="15.85546875" style="2" customWidth="1"/>
    <col min="5890" max="5890" width="24.85546875" style="2" customWidth="1"/>
    <col min="5891" max="5891" width="15.85546875" style="2" customWidth="1"/>
    <col min="5892" max="5892" width="15.140625" style="2" customWidth="1"/>
    <col min="5893" max="5893" width="12.140625" style="2" customWidth="1"/>
    <col min="5894" max="5894" width="14.5703125" style="2" customWidth="1"/>
    <col min="5895" max="5895" width="13.85546875" style="2" customWidth="1"/>
    <col min="5896" max="5897" width="15.42578125" style="2" customWidth="1"/>
    <col min="5898" max="5898" width="14.140625" style="2" customWidth="1"/>
    <col min="5899" max="5899" width="15.140625" style="2" customWidth="1"/>
    <col min="5900" max="5900" width="14.85546875" style="2" customWidth="1"/>
    <col min="5901" max="5901" width="15.5703125" style="2" customWidth="1"/>
    <col min="5902" max="5912" width="15.85546875" style="2" customWidth="1"/>
    <col min="5913" max="5933" width="8.7109375" style="2"/>
    <col min="5934" max="5934" width="11.140625" style="2" customWidth="1"/>
    <col min="5935" max="5946" width="8.7109375" style="2"/>
    <col min="5947" max="5947" width="10.42578125" style="2" bestFit="1" customWidth="1"/>
    <col min="5948" max="5958" width="8.7109375" style="2"/>
    <col min="5959" max="5959" width="46.85546875" style="2" customWidth="1"/>
    <col min="5960" max="5960" width="36" style="2" customWidth="1"/>
    <col min="5961" max="6134" width="8.7109375" style="2"/>
    <col min="6135" max="6135" width="11.85546875" style="2" customWidth="1"/>
    <col min="6136" max="6137" width="23.140625" style="2" customWidth="1"/>
    <col min="6138" max="6138" width="34.85546875" style="2" customWidth="1"/>
    <col min="6139" max="6139" width="27.42578125" style="2" customWidth="1"/>
    <col min="6140" max="6140" width="27.85546875" style="2" customWidth="1"/>
    <col min="6141" max="6143" width="22" style="2" customWidth="1"/>
    <col min="6144" max="6144" width="33.140625" style="2" customWidth="1"/>
    <col min="6145" max="6145" width="15.85546875" style="2" customWidth="1"/>
    <col min="6146" max="6146" width="24.85546875" style="2" customWidth="1"/>
    <col min="6147" max="6147" width="15.85546875" style="2" customWidth="1"/>
    <col min="6148" max="6148" width="15.140625" style="2" customWidth="1"/>
    <col min="6149" max="6149" width="12.140625" style="2" customWidth="1"/>
    <col min="6150" max="6150" width="14.5703125" style="2" customWidth="1"/>
    <col min="6151" max="6151" width="13.85546875" style="2" customWidth="1"/>
    <col min="6152" max="6153" width="15.42578125" style="2" customWidth="1"/>
    <col min="6154" max="6154" width="14.140625" style="2" customWidth="1"/>
    <col min="6155" max="6155" width="15.140625" style="2" customWidth="1"/>
    <col min="6156" max="6156" width="14.85546875" style="2" customWidth="1"/>
    <col min="6157" max="6157" width="15.5703125" style="2" customWidth="1"/>
    <col min="6158" max="6168" width="15.85546875" style="2" customWidth="1"/>
    <col min="6169" max="6189" width="8.7109375" style="2"/>
    <col min="6190" max="6190" width="11.140625" style="2" customWidth="1"/>
    <col min="6191" max="6202" width="8.7109375" style="2"/>
    <col min="6203" max="6203" width="10.42578125" style="2" bestFit="1" customWidth="1"/>
    <col min="6204" max="6214" width="8.7109375" style="2"/>
    <col min="6215" max="6215" width="46.85546875" style="2" customWidth="1"/>
    <col min="6216" max="6216" width="36" style="2" customWidth="1"/>
    <col min="6217" max="6390" width="8.7109375" style="2"/>
    <col min="6391" max="6391" width="11.85546875" style="2" customWidth="1"/>
    <col min="6392" max="6393" width="23.140625" style="2" customWidth="1"/>
    <col min="6394" max="6394" width="34.85546875" style="2" customWidth="1"/>
    <col min="6395" max="6395" width="27.42578125" style="2" customWidth="1"/>
    <col min="6396" max="6396" width="27.85546875" style="2" customWidth="1"/>
    <col min="6397" max="6399" width="22" style="2" customWidth="1"/>
    <col min="6400" max="6400" width="33.140625" style="2" customWidth="1"/>
    <col min="6401" max="6401" width="15.85546875" style="2" customWidth="1"/>
    <col min="6402" max="6402" width="24.85546875" style="2" customWidth="1"/>
    <col min="6403" max="6403" width="15.85546875" style="2" customWidth="1"/>
    <col min="6404" max="6404" width="15.140625" style="2" customWidth="1"/>
    <col min="6405" max="6405" width="12.140625" style="2" customWidth="1"/>
    <col min="6406" max="6406" width="14.5703125" style="2" customWidth="1"/>
    <col min="6407" max="6407" width="13.85546875" style="2" customWidth="1"/>
    <col min="6408" max="6409" width="15.42578125" style="2" customWidth="1"/>
    <col min="6410" max="6410" width="14.140625" style="2" customWidth="1"/>
    <col min="6411" max="6411" width="15.140625" style="2" customWidth="1"/>
    <col min="6412" max="6412" width="14.85546875" style="2" customWidth="1"/>
    <col min="6413" max="6413" width="15.5703125" style="2" customWidth="1"/>
    <col min="6414" max="6424" width="15.85546875" style="2" customWidth="1"/>
    <col min="6425" max="6445" width="8.7109375" style="2"/>
    <col min="6446" max="6446" width="11.140625" style="2" customWidth="1"/>
    <col min="6447" max="6458" width="8.7109375" style="2"/>
    <col min="6459" max="6459" width="10.42578125" style="2" bestFit="1" customWidth="1"/>
    <col min="6460" max="6470" width="8.7109375" style="2"/>
    <col min="6471" max="6471" width="46.85546875" style="2" customWidth="1"/>
    <col min="6472" max="6472" width="36" style="2" customWidth="1"/>
    <col min="6473" max="6646" width="8.7109375" style="2"/>
    <col min="6647" max="6647" width="11.85546875" style="2" customWidth="1"/>
    <col min="6648" max="6649" width="23.140625" style="2" customWidth="1"/>
    <col min="6650" max="6650" width="34.85546875" style="2" customWidth="1"/>
    <col min="6651" max="6651" width="27.42578125" style="2" customWidth="1"/>
    <col min="6652" max="6652" width="27.85546875" style="2" customWidth="1"/>
    <col min="6653" max="6655" width="22" style="2" customWidth="1"/>
    <col min="6656" max="6656" width="33.140625" style="2" customWidth="1"/>
    <col min="6657" max="6657" width="15.85546875" style="2" customWidth="1"/>
    <col min="6658" max="6658" width="24.85546875" style="2" customWidth="1"/>
    <col min="6659" max="6659" width="15.85546875" style="2" customWidth="1"/>
    <col min="6660" max="6660" width="15.140625" style="2" customWidth="1"/>
    <col min="6661" max="6661" width="12.140625" style="2" customWidth="1"/>
    <col min="6662" max="6662" width="14.5703125" style="2" customWidth="1"/>
    <col min="6663" max="6663" width="13.85546875" style="2" customWidth="1"/>
    <col min="6664" max="6665" width="15.42578125" style="2" customWidth="1"/>
    <col min="6666" max="6666" width="14.140625" style="2" customWidth="1"/>
    <col min="6667" max="6667" width="15.140625" style="2" customWidth="1"/>
    <col min="6668" max="6668" width="14.85546875" style="2" customWidth="1"/>
    <col min="6669" max="6669" width="15.5703125" style="2" customWidth="1"/>
    <col min="6670" max="6680" width="15.85546875" style="2" customWidth="1"/>
    <col min="6681" max="6701" width="8.7109375" style="2"/>
    <col min="6702" max="6702" width="11.140625" style="2" customWidth="1"/>
    <col min="6703" max="6714" width="8.7109375" style="2"/>
    <col min="6715" max="6715" width="10.42578125" style="2" bestFit="1" customWidth="1"/>
    <col min="6716" max="6726" width="8.7109375" style="2"/>
    <col min="6727" max="6727" width="46.85546875" style="2" customWidth="1"/>
    <col min="6728" max="6728" width="36" style="2" customWidth="1"/>
    <col min="6729" max="6902" width="8.7109375" style="2"/>
    <col min="6903" max="6903" width="11.85546875" style="2" customWidth="1"/>
    <col min="6904" max="6905" width="23.140625" style="2" customWidth="1"/>
    <col min="6906" max="6906" width="34.85546875" style="2" customWidth="1"/>
    <col min="6907" max="6907" width="27.42578125" style="2" customWidth="1"/>
    <col min="6908" max="6908" width="27.85546875" style="2" customWidth="1"/>
    <col min="6909" max="6911" width="22" style="2" customWidth="1"/>
    <col min="6912" max="6912" width="33.140625" style="2" customWidth="1"/>
    <col min="6913" max="6913" width="15.85546875" style="2" customWidth="1"/>
    <col min="6914" max="6914" width="24.85546875" style="2" customWidth="1"/>
    <col min="6915" max="6915" width="15.85546875" style="2" customWidth="1"/>
    <col min="6916" max="6916" width="15.140625" style="2" customWidth="1"/>
    <col min="6917" max="6917" width="12.140625" style="2" customWidth="1"/>
    <col min="6918" max="6918" width="14.5703125" style="2" customWidth="1"/>
    <col min="6919" max="6919" width="13.85546875" style="2" customWidth="1"/>
    <col min="6920" max="6921" width="15.42578125" style="2" customWidth="1"/>
    <col min="6922" max="6922" width="14.140625" style="2" customWidth="1"/>
    <col min="6923" max="6923" width="15.140625" style="2" customWidth="1"/>
    <col min="6924" max="6924" width="14.85546875" style="2" customWidth="1"/>
    <col min="6925" max="6925" width="15.5703125" style="2" customWidth="1"/>
    <col min="6926" max="6936" width="15.85546875" style="2" customWidth="1"/>
    <col min="6937" max="6957" width="8.7109375" style="2"/>
    <col min="6958" max="6958" width="11.140625" style="2" customWidth="1"/>
    <col min="6959" max="6970" width="8.7109375" style="2"/>
    <col min="6971" max="6971" width="10.42578125" style="2" bestFit="1" customWidth="1"/>
    <col min="6972" max="6982" width="8.7109375" style="2"/>
    <col min="6983" max="6983" width="46.85546875" style="2" customWidth="1"/>
    <col min="6984" max="6984" width="36" style="2" customWidth="1"/>
    <col min="6985" max="7158" width="8.7109375" style="2"/>
    <col min="7159" max="7159" width="11.85546875" style="2" customWidth="1"/>
    <col min="7160" max="7161" width="23.140625" style="2" customWidth="1"/>
    <col min="7162" max="7162" width="34.85546875" style="2" customWidth="1"/>
    <col min="7163" max="7163" width="27.42578125" style="2" customWidth="1"/>
    <col min="7164" max="7164" width="27.85546875" style="2" customWidth="1"/>
    <col min="7165" max="7167" width="22" style="2" customWidth="1"/>
    <col min="7168" max="7168" width="33.140625" style="2" customWidth="1"/>
    <col min="7169" max="7169" width="15.85546875" style="2" customWidth="1"/>
    <col min="7170" max="7170" width="24.85546875" style="2" customWidth="1"/>
    <col min="7171" max="7171" width="15.85546875" style="2" customWidth="1"/>
    <col min="7172" max="7172" width="15.140625" style="2" customWidth="1"/>
    <col min="7173" max="7173" width="12.140625" style="2" customWidth="1"/>
    <col min="7174" max="7174" width="14.5703125" style="2" customWidth="1"/>
    <col min="7175" max="7175" width="13.85546875" style="2" customWidth="1"/>
    <col min="7176" max="7177" width="15.42578125" style="2" customWidth="1"/>
    <col min="7178" max="7178" width="14.140625" style="2" customWidth="1"/>
    <col min="7179" max="7179" width="15.140625" style="2" customWidth="1"/>
    <col min="7180" max="7180" width="14.85546875" style="2" customWidth="1"/>
    <col min="7181" max="7181" width="15.5703125" style="2" customWidth="1"/>
    <col min="7182" max="7192" width="15.85546875" style="2" customWidth="1"/>
    <col min="7193" max="7213" width="8.7109375" style="2"/>
    <col min="7214" max="7214" width="11.140625" style="2" customWidth="1"/>
    <col min="7215" max="7226" width="8.7109375" style="2"/>
    <col min="7227" max="7227" width="10.42578125" style="2" bestFit="1" customWidth="1"/>
    <col min="7228" max="7238" width="8.7109375" style="2"/>
    <col min="7239" max="7239" width="46.85546875" style="2" customWidth="1"/>
    <col min="7240" max="7240" width="36" style="2" customWidth="1"/>
    <col min="7241" max="7414" width="8.7109375" style="2"/>
    <col min="7415" max="7415" width="11.85546875" style="2" customWidth="1"/>
    <col min="7416" max="7417" width="23.140625" style="2" customWidth="1"/>
    <col min="7418" max="7418" width="34.85546875" style="2" customWidth="1"/>
    <col min="7419" max="7419" width="27.42578125" style="2" customWidth="1"/>
    <col min="7420" max="7420" width="27.85546875" style="2" customWidth="1"/>
    <col min="7421" max="7423" width="22" style="2" customWidth="1"/>
    <col min="7424" max="7424" width="33.140625" style="2" customWidth="1"/>
    <col min="7425" max="7425" width="15.85546875" style="2" customWidth="1"/>
    <col min="7426" max="7426" width="24.85546875" style="2" customWidth="1"/>
    <col min="7427" max="7427" width="15.85546875" style="2" customWidth="1"/>
    <col min="7428" max="7428" width="15.140625" style="2" customWidth="1"/>
    <col min="7429" max="7429" width="12.140625" style="2" customWidth="1"/>
    <col min="7430" max="7430" width="14.5703125" style="2" customWidth="1"/>
    <col min="7431" max="7431" width="13.85546875" style="2" customWidth="1"/>
    <col min="7432" max="7433" width="15.42578125" style="2" customWidth="1"/>
    <col min="7434" max="7434" width="14.140625" style="2" customWidth="1"/>
    <col min="7435" max="7435" width="15.140625" style="2" customWidth="1"/>
    <col min="7436" max="7436" width="14.85546875" style="2" customWidth="1"/>
    <col min="7437" max="7437" width="15.5703125" style="2" customWidth="1"/>
    <col min="7438" max="7448" width="15.85546875" style="2" customWidth="1"/>
    <col min="7449" max="7469" width="8.7109375" style="2"/>
    <col min="7470" max="7470" width="11.140625" style="2" customWidth="1"/>
    <col min="7471" max="7482" width="8.7109375" style="2"/>
    <col min="7483" max="7483" width="10.42578125" style="2" bestFit="1" customWidth="1"/>
    <col min="7484" max="7494" width="8.7109375" style="2"/>
    <col min="7495" max="7495" width="46.85546875" style="2" customWidth="1"/>
    <col min="7496" max="7496" width="36" style="2" customWidth="1"/>
    <col min="7497" max="7670" width="8.7109375" style="2"/>
    <col min="7671" max="7671" width="11.85546875" style="2" customWidth="1"/>
    <col min="7672" max="7673" width="23.140625" style="2" customWidth="1"/>
    <col min="7674" max="7674" width="34.85546875" style="2" customWidth="1"/>
    <col min="7675" max="7675" width="27.42578125" style="2" customWidth="1"/>
    <col min="7676" max="7676" width="27.85546875" style="2" customWidth="1"/>
    <col min="7677" max="7679" width="22" style="2" customWidth="1"/>
    <col min="7680" max="7680" width="33.140625" style="2" customWidth="1"/>
    <col min="7681" max="7681" width="15.85546875" style="2" customWidth="1"/>
    <col min="7682" max="7682" width="24.85546875" style="2" customWidth="1"/>
    <col min="7683" max="7683" width="15.85546875" style="2" customWidth="1"/>
    <col min="7684" max="7684" width="15.140625" style="2" customWidth="1"/>
    <col min="7685" max="7685" width="12.140625" style="2" customWidth="1"/>
    <col min="7686" max="7686" width="14.5703125" style="2" customWidth="1"/>
    <col min="7687" max="7687" width="13.85546875" style="2" customWidth="1"/>
    <col min="7688" max="7689" width="15.42578125" style="2" customWidth="1"/>
    <col min="7690" max="7690" width="14.140625" style="2" customWidth="1"/>
    <col min="7691" max="7691" width="15.140625" style="2" customWidth="1"/>
    <col min="7692" max="7692" width="14.85546875" style="2" customWidth="1"/>
    <col min="7693" max="7693" width="15.5703125" style="2" customWidth="1"/>
    <col min="7694" max="7704" width="15.85546875" style="2" customWidth="1"/>
    <col min="7705" max="7725" width="8.7109375" style="2"/>
    <col min="7726" max="7726" width="11.140625" style="2" customWidth="1"/>
    <col min="7727" max="7738" width="8.7109375" style="2"/>
    <col min="7739" max="7739" width="10.42578125" style="2" bestFit="1" customWidth="1"/>
    <col min="7740" max="7750" width="8.7109375" style="2"/>
    <col min="7751" max="7751" width="46.85546875" style="2" customWidth="1"/>
    <col min="7752" max="7752" width="36" style="2" customWidth="1"/>
    <col min="7753" max="7926" width="8.7109375" style="2"/>
    <col min="7927" max="7927" width="11.85546875" style="2" customWidth="1"/>
    <col min="7928" max="7929" width="23.140625" style="2" customWidth="1"/>
    <col min="7930" max="7930" width="34.85546875" style="2" customWidth="1"/>
    <col min="7931" max="7931" width="27.42578125" style="2" customWidth="1"/>
    <col min="7932" max="7932" width="27.85546875" style="2" customWidth="1"/>
    <col min="7933" max="7935" width="22" style="2" customWidth="1"/>
    <col min="7936" max="7936" width="33.140625" style="2" customWidth="1"/>
    <col min="7937" max="7937" width="15.85546875" style="2" customWidth="1"/>
    <col min="7938" max="7938" width="24.85546875" style="2" customWidth="1"/>
    <col min="7939" max="7939" width="15.85546875" style="2" customWidth="1"/>
    <col min="7940" max="7940" width="15.140625" style="2" customWidth="1"/>
    <col min="7941" max="7941" width="12.140625" style="2" customWidth="1"/>
    <col min="7942" max="7942" width="14.5703125" style="2" customWidth="1"/>
    <col min="7943" max="7943" width="13.85546875" style="2" customWidth="1"/>
    <col min="7944" max="7945" width="15.42578125" style="2" customWidth="1"/>
    <col min="7946" max="7946" width="14.140625" style="2" customWidth="1"/>
    <col min="7947" max="7947" width="15.140625" style="2" customWidth="1"/>
    <col min="7948" max="7948" width="14.85546875" style="2" customWidth="1"/>
    <col min="7949" max="7949" width="15.5703125" style="2" customWidth="1"/>
    <col min="7950" max="7960" width="15.85546875" style="2" customWidth="1"/>
    <col min="7961" max="7981" width="8.7109375" style="2"/>
    <col min="7982" max="7982" width="11.140625" style="2" customWidth="1"/>
    <col min="7983" max="7994" width="8.7109375" style="2"/>
    <col min="7995" max="7995" width="10.42578125" style="2" bestFit="1" customWidth="1"/>
    <col min="7996" max="8006" width="8.7109375" style="2"/>
    <col min="8007" max="8007" width="46.85546875" style="2" customWidth="1"/>
    <col min="8008" max="8008" width="36" style="2" customWidth="1"/>
    <col min="8009" max="8182" width="8.7109375" style="2"/>
    <col min="8183" max="8183" width="11.85546875" style="2" customWidth="1"/>
    <col min="8184" max="8185" width="23.140625" style="2" customWidth="1"/>
    <col min="8186" max="8186" width="34.85546875" style="2" customWidth="1"/>
    <col min="8187" max="8187" width="27.42578125" style="2" customWidth="1"/>
    <col min="8188" max="8188" width="27.85546875" style="2" customWidth="1"/>
    <col min="8189" max="8191" width="22" style="2" customWidth="1"/>
    <col min="8192" max="8192" width="33.140625" style="2" customWidth="1"/>
    <col min="8193" max="8193" width="15.85546875" style="2" customWidth="1"/>
    <col min="8194" max="8194" width="24.85546875" style="2" customWidth="1"/>
    <col min="8195" max="8195" width="15.85546875" style="2" customWidth="1"/>
    <col min="8196" max="8196" width="15.140625" style="2" customWidth="1"/>
    <col min="8197" max="8197" width="12.140625" style="2" customWidth="1"/>
    <col min="8198" max="8198" width="14.5703125" style="2" customWidth="1"/>
    <col min="8199" max="8199" width="13.85546875" style="2" customWidth="1"/>
    <col min="8200" max="8201" width="15.42578125" style="2" customWidth="1"/>
    <col min="8202" max="8202" width="14.140625" style="2" customWidth="1"/>
    <col min="8203" max="8203" width="15.140625" style="2" customWidth="1"/>
    <col min="8204" max="8204" width="14.85546875" style="2" customWidth="1"/>
    <col min="8205" max="8205" width="15.5703125" style="2" customWidth="1"/>
    <col min="8206" max="8216" width="15.85546875" style="2" customWidth="1"/>
    <col min="8217" max="8237" width="8.7109375" style="2"/>
    <col min="8238" max="8238" width="11.140625" style="2" customWidth="1"/>
    <col min="8239" max="8250" width="8.7109375" style="2"/>
    <col min="8251" max="8251" width="10.42578125" style="2" bestFit="1" customWidth="1"/>
    <col min="8252" max="8262" width="8.7109375" style="2"/>
    <col min="8263" max="8263" width="46.85546875" style="2" customWidth="1"/>
    <col min="8264" max="8264" width="36" style="2" customWidth="1"/>
    <col min="8265" max="8438" width="8.7109375" style="2"/>
    <col min="8439" max="8439" width="11.85546875" style="2" customWidth="1"/>
    <col min="8440" max="8441" width="23.140625" style="2" customWidth="1"/>
    <col min="8442" max="8442" width="34.85546875" style="2" customWidth="1"/>
    <col min="8443" max="8443" width="27.42578125" style="2" customWidth="1"/>
    <col min="8444" max="8444" width="27.85546875" style="2" customWidth="1"/>
    <col min="8445" max="8447" width="22" style="2" customWidth="1"/>
    <col min="8448" max="8448" width="33.140625" style="2" customWidth="1"/>
    <col min="8449" max="8449" width="15.85546875" style="2" customWidth="1"/>
    <col min="8450" max="8450" width="24.85546875" style="2" customWidth="1"/>
    <col min="8451" max="8451" width="15.85546875" style="2" customWidth="1"/>
    <col min="8452" max="8452" width="15.140625" style="2" customWidth="1"/>
    <col min="8453" max="8453" width="12.140625" style="2" customWidth="1"/>
    <col min="8454" max="8454" width="14.5703125" style="2" customWidth="1"/>
    <col min="8455" max="8455" width="13.85546875" style="2" customWidth="1"/>
    <col min="8456" max="8457" width="15.42578125" style="2" customWidth="1"/>
    <col min="8458" max="8458" width="14.140625" style="2" customWidth="1"/>
    <col min="8459" max="8459" width="15.140625" style="2" customWidth="1"/>
    <col min="8460" max="8460" width="14.85546875" style="2" customWidth="1"/>
    <col min="8461" max="8461" width="15.5703125" style="2" customWidth="1"/>
    <col min="8462" max="8472" width="15.85546875" style="2" customWidth="1"/>
    <col min="8473" max="8493" width="8.7109375" style="2"/>
    <col min="8494" max="8494" width="11.140625" style="2" customWidth="1"/>
    <col min="8495" max="8506" width="8.7109375" style="2"/>
    <col min="8507" max="8507" width="10.42578125" style="2" bestFit="1" customWidth="1"/>
    <col min="8508" max="8518" width="8.7109375" style="2"/>
    <col min="8519" max="8519" width="46.85546875" style="2" customWidth="1"/>
    <col min="8520" max="8520" width="36" style="2" customWidth="1"/>
    <col min="8521" max="8694" width="8.7109375" style="2"/>
    <col min="8695" max="8695" width="11.85546875" style="2" customWidth="1"/>
    <col min="8696" max="8697" width="23.140625" style="2" customWidth="1"/>
    <col min="8698" max="8698" width="34.85546875" style="2" customWidth="1"/>
    <col min="8699" max="8699" width="27.42578125" style="2" customWidth="1"/>
    <col min="8700" max="8700" width="27.85546875" style="2" customWidth="1"/>
    <col min="8701" max="8703" width="22" style="2" customWidth="1"/>
    <col min="8704" max="8704" width="33.140625" style="2" customWidth="1"/>
    <col min="8705" max="8705" width="15.85546875" style="2" customWidth="1"/>
    <col min="8706" max="8706" width="24.85546875" style="2" customWidth="1"/>
    <col min="8707" max="8707" width="15.85546875" style="2" customWidth="1"/>
    <col min="8708" max="8708" width="15.140625" style="2" customWidth="1"/>
    <col min="8709" max="8709" width="12.140625" style="2" customWidth="1"/>
    <col min="8710" max="8710" width="14.5703125" style="2" customWidth="1"/>
    <col min="8711" max="8711" width="13.85546875" style="2" customWidth="1"/>
    <col min="8712" max="8713" width="15.42578125" style="2" customWidth="1"/>
    <col min="8714" max="8714" width="14.140625" style="2" customWidth="1"/>
    <col min="8715" max="8715" width="15.140625" style="2" customWidth="1"/>
    <col min="8716" max="8716" width="14.85546875" style="2" customWidth="1"/>
    <col min="8717" max="8717" width="15.5703125" style="2" customWidth="1"/>
    <col min="8718" max="8728" width="15.85546875" style="2" customWidth="1"/>
    <col min="8729" max="8749" width="8.7109375" style="2"/>
    <col min="8750" max="8750" width="11.140625" style="2" customWidth="1"/>
    <col min="8751" max="8762" width="8.7109375" style="2"/>
    <col min="8763" max="8763" width="10.42578125" style="2" bestFit="1" customWidth="1"/>
    <col min="8764" max="8774" width="8.7109375" style="2"/>
    <col min="8775" max="8775" width="46.85546875" style="2" customWidth="1"/>
    <col min="8776" max="8776" width="36" style="2" customWidth="1"/>
    <col min="8777" max="8950" width="8.7109375" style="2"/>
    <col min="8951" max="8951" width="11.85546875" style="2" customWidth="1"/>
    <col min="8952" max="8953" width="23.140625" style="2" customWidth="1"/>
    <col min="8954" max="8954" width="34.85546875" style="2" customWidth="1"/>
    <col min="8955" max="8955" width="27.42578125" style="2" customWidth="1"/>
    <col min="8956" max="8956" width="27.85546875" style="2" customWidth="1"/>
    <col min="8957" max="8959" width="22" style="2" customWidth="1"/>
    <col min="8960" max="8960" width="33.140625" style="2" customWidth="1"/>
    <col min="8961" max="8961" width="15.85546875" style="2" customWidth="1"/>
    <col min="8962" max="8962" width="24.85546875" style="2" customWidth="1"/>
    <col min="8963" max="8963" width="15.85546875" style="2" customWidth="1"/>
    <col min="8964" max="8964" width="15.140625" style="2" customWidth="1"/>
    <col min="8965" max="8965" width="12.140625" style="2" customWidth="1"/>
    <col min="8966" max="8966" width="14.5703125" style="2" customWidth="1"/>
    <col min="8967" max="8967" width="13.85546875" style="2" customWidth="1"/>
    <col min="8968" max="8969" width="15.42578125" style="2" customWidth="1"/>
    <col min="8970" max="8970" width="14.140625" style="2" customWidth="1"/>
    <col min="8971" max="8971" width="15.140625" style="2" customWidth="1"/>
    <col min="8972" max="8972" width="14.85546875" style="2" customWidth="1"/>
    <col min="8973" max="8973" width="15.5703125" style="2" customWidth="1"/>
    <col min="8974" max="8984" width="15.85546875" style="2" customWidth="1"/>
    <col min="8985" max="9005" width="8.7109375" style="2"/>
    <col min="9006" max="9006" width="11.140625" style="2" customWidth="1"/>
    <col min="9007" max="9018" width="8.7109375" style="2"/>
    <col min="9019" max="9019" width="10.42578125" style="2" bestFit="1" customWidth="1"/>
    <col min="9020" max="9030" width="8.7109375" style="2"/>
    <col min="9031" max="9031" width="46.85546875" style="2" customWidth="1"/>
    <col min="9032" max="9032" width="36" style="2" customWidth="1"/>
    <col min="9033" max="9206" width="8.7109375" style="2"/>
    <col min="9207" max="9207" width="11.85546875" style="2" customWidth="1"/>
    <col min="9208" max="9209" width="23.140625" style="2" customWidth="1"/>
    <col min="9210" max="9210" width="34.85546875" style="2" customWidth="1"/>
    <col min="9211" max="9211" width="27.42578125" style="2" customWidth="1"/>
    <col min="9212" max="9212" width="27.85546875" style="2" customWidth="1"/>
    <col min="9213" max="9215" width="22" style="2" customWidth="1"/>
    <col min="9216" max="9216" width="33.140625" style="2" customWidth="1"/>
    <col min="9217" max="9217" width="15.85546875" style="2" customWidth="1"/>
    <col min="9218" max="9218" width="24.85546875" style="2" customWidth="1"/>
    <col min="9219" max="9219" width="15.85546875" style="2" customWidth="1"/>
    <col min="9220" max="9220" width="15.140625" style="2" customWidth="1"/>
    <col min="9221" max="9221" width="12.140625" style="2" customWidth="1"/>
    <col min="9222" max="9222" width="14.5703125" style="2" customWidth="1"/>
    <col min="9223" max="9223" width="13.85546875" style="2" customWidth="1"/>
    <col min="9224" max="9225" width="15.42578125" style="2" customWidth="1"/>
    <col min="9226" max="9226" width="14.140625" style="2" customWidth="1"/>
    <col min="9227" max="9227" width="15.140625" style="2" customWidth="1"/>
    <col min="9228" max="9228" width="14.85546875" style="2" customWidth="1"/>
    <col min="9229" max="9229" width="15.5703125" style="2" customWidth="1"/>
    <col min="9230" max="9240" width="15.85546875" style="2" customWidth="1"/>
    <col min="9241" max="9261" width="8.7109375" style="2"/>
    <col min="9262" max="9262" width="11.140625" style="2" customWidth="1"/>
    <col min="9263" max="9274" width="8.7109375" style="2"/>
    <col min="9275" max="9275" width="10.42578125" style="2" bestFit="1" customWidth="1"/>
    <col min="9276" max="9286" width="8.7109375" style="2"/>
    <col min="9287" max="9287" width="46.85546875" style="2" customWidth="1"/>
    <col min="9288" max="9288" width="36" style="2" customWidth="1"/>
    <col min="9289" max="9462" width="8.7109375" style="2"/>
    <col min="9463" max="9463" width="11.85546875" style="2" customWidth="1"/>
    <col min="9464" max="9465" width="23.140625" style="2" customWidth="1"/>
    <col min="9466" max="9466" width="34.85546875" style="2" customWidth="1"/>
    <col min="9467" max="9467" width="27.42578125" style="2" customWidth="1"/>
    <col min="9468" max="9468" width="27.85546875" style="2" customWidth="1"/>
    <col min="9469" max="9471" width="22" style="2" customWidth="1"/>
    <col min="9472" max="9472" width="33.140625" style="2" customWidth="1"/>
    <col min="9473" max="9473" width="15.85546875" style="2" customWidth="1"/>
    <col min="9474" max="9474" width="24.85546875" style="2" customWidth="1"/>
    <col min="9475" max="9475" width="15.85546875" style="2" customWidth="1"/>
    <col min="9476" max="9476" width="15.140625" style="2" customWidth="1"/>
    <col min="9477" max="9477" width="12.140625" style="2" customWidth="1"/>
    <col min="9478" max="9478" width="14.5703125" style="2" customWidth="1"/>
    <col min="9479" max="9479" width="13.85546875" style="2" customWidth="1"/>
    <col min="9480" max="9481" width="15.42578125" style="2" customWidth="1"/>
    <col min="9482" max="9482" width="14.140625" style="2" customWidth="1"/>
    <col min="9483" max="9483" width="15.140625" style="2" customWidth="1"/>
    <col min="9484" max="9484" width="14.85546875" style="2" customWidth="1"/>
    <col min="9485" max="9485" width="15.5703125" style="2" customWidth="1"/>
    <col min="9486" max="9496" width="15.85546875" style="2" customWidth="1"/>
    <col min="9497" max="9517" width="8.7109375" style="2"/>
    <col min="9518" max="9518" width="11.140625" style="2" customWidth="1"/>
    <col min="9519" max="9530" width="8.7109375" style="2"/>
    <col min="9531" max="9531" width="10.42578125" style="2" bestFit="1" customWidth="1"/>
    <col min="9532" max="9542" width="8.7109375" style="2"/>
    <col min="9543" max="9543" width="46.85546875" style="2" customWidth="1"/>
    <col min="9544" max="9544" width="36" style="2" customWidth="1"/>
    <col min="9545" max="9718" width="8.7109375" style="2"/>
    <col min="9719" max="9719" width="11.85546875" style="2" customWidth="1"/>
    <col min="9720" max="9721" width="23.140625" style="2" customWidth="1"/>
    <col min="9722" max="9722" width="34.85546875" style="2" customWidth="1"/>
    <col min="9723" max="9723" width="27.42578125" style="2" customWidth="1"/>
    <col min="9724" max="9724" width="27.85546875" style="2" customWidth="1"/>
    <col min="9725" max="9727" width="22" style="2" customWidth="1"/>
    <col min="9728" max="9728" width="33.140625" style="2" customWidth="1"/>
    <col min="9729" max="9729" width="15.85546875" style="2" customWidth="1"/>
    <col min="9730" max="9730" width="24.85546875" style="2" customWidth="1"/>
    <col min="9731" max="9731" width="15.85546875" style="2" customWidth="1"/>
    <col min="9732" max="9732" width="15.140625" style="2" customWidth="1"/>
    <col min="9733" max="9733" width="12.140625" style="2" customWidth="1"/>
    <col min="9734" max="9734" width="14.5703125" style="2" customWidth="1"/>
    <col min="9735" max="9735" width="13.85546875" style="2" customWidth="1"/>
    <col min="9736" max="9737" width="15.42578125" style="2" customWidth="1"/>
    <col min="9738" max="9738" width="14.140625" style="2" customWidth="1"/>
    <col min="9739" max="9739" width="15.140625" style="2" customWidth="1"/>
    <col min="9740" max="9740" width="14.85546875" style="2" customWidth="1"/>
    <col min="9741" max="9741" width="15.5703125" style="2" customWidth="1"/>
    <col min="9742" max="9752" width="15.85546875" style="2" customWidth="1"/>
    <col min="9753" max="9773" width="8.7109375" style="2"/>
    <col min="9774" max="9774" width="11.140625" style="2" customWidth="1"/>
    <col min="9775" max="9786" width="8.7109375" style="2"/>
    <col min="9787" max="9787" width="10.42578125" style="2" bestFit="1" customWidth="1"/>
    <col min="9788" max="9798" width="8.7109375" style="2"/>
    <col min="9799" max="9799" width="46.85546875" style="2" customWidth="1"/>
    <col min="9800" max="9800" width="36" style="2" customWidth="1"/>
    <col min="9801" max="9974" width="8.7109375" style="2"/>
    <col min="9975" max="9975" width="11.85546875" style="2" customWidth="1"/>
    <col min="9976" max="9977" width="23.140625" style="2" customWidth="1"/>
    <col min="9978" max="9978" width="34.85546875" style="2" customWidth="1"/>
    <col min="9979" max="9979" width="27.42578125" style="2" customWidth="1"/>
    <col min="9980" max="9980" width="27.85546875" style="2" customWidth="1"/>
    <col min="9981" max="9983" width="22" style="2" customWidth="1"/>
    <col min="9984" max="9984" width="33.140625" style="2" customWidth="1"/>
    <col min="9985" max="9985" width="15.85546875" style="2" customWidth="1"/>
    <col min="9986" max="9986" width="24.85546875" style="2" customWidth="1"/>
    <col min="9987" max="9987" width="15.85546875" style="2" customWidth="1"/>
    <col min="9988" max="9988" width="15.140625" style="2" customWidth="1"/>
    <col min="9989" max="9989" width="12.140625" style="2" customWidth="1"/>
    <col min="9990" max="9990" width="14.5703125" style="2" customWidth="1"/>
    <col min="9991" max="9991" width="13.85546875" style="2" customWidth="1"/>
    <col min="9992" max="9993" width="15.42578125" style="2" customWidth="1"/>
    <col min="9994" max="9994" width="14.140625" style="2" customWidth="1"/>
    <col min="9995" max="9995" width="15.140625" style="2" customWidth="1"/>
    <col min="9996" max="9996" width="14.85546875" style="2" customWidth="1"/>
    <col min="9997" max="9997" width="15.5703125" style="2" customWidth="1"/>
    <col min="9998" max="10008" width="15.85546875" style="2" customWidth="1"/>
    <col min="10009" max="10029" width="8.7109375" style="2"/>
    <col min="10030" max="10030" width="11.140625" style="2" customWidth="1"/>
    <col min="10031" max="10042" width="8.7109375" style="2"/>
    <col min="10043" max="10043" width="10.42578125" style="2" bestFit="1" customWidth="1"/>
    <col min="10044" max="10054" width="8.7109375" style="2"/>
    <col min="10055" max="10055" width="46.85546875" style="2" customWidth="1"/>
    <col min="10056" max="10056" width="36" style="2" customWidth="1"/>
    <col min="10057" max="10230" width="8.7109375" style="2"/>
    <col min="10231" max="10231" width="11.85546875" style="2" customWidth="1"/>
    <col min="10232" max="10233" width="23.140625" style="2" customWidth="1"/>
    <col min="10234" max="10234" width="34.85546875" style="2" customWidth="1"/>
    <col min="10235" max="10235" width="27.42578125" style="2" customWidth="1"/>
    <col min="10236" max="10236" width="27.85546875" style="2" customWidth="1"/>
    <col min="10237" max="10239" width="22" style="2" customWidth="1"/>
    <col min="10240" max="10240" width="33.140625" style="2" customWidth="1"/>
    <col min="10241" max="10241" width="15.85546875" style="2" customWidth="1"/>
    <col min="10242" max="10242" width="24.85546875" style="2" customWidth="1"/>
    <col min="10243" max="10243" width="15.85546875" style="2" customWidth="1"/>
    <col min="10244" max="10244" width="15.140625" style="2" customWidth="1"/>
    <col min="10245" max="10245" width="12.140625" style="2" customWidth="1"/>
    <col min="10246" max="10246" width="14.5703125" style="2" customWidth="1"/>
    <col min="10247" max="10247" width="13.85546875" style="2" customWidth="1"/>
    <col min="10248" max="10249" width="15.42578125" style="2" customWidth="1"/>
    <col min="10250" max="10250" width="14.140625" style="2" customWidth="1"/>
    <col min="10251" max="10251" width="15.140625" style="2" customWidth="1"/>
    <col min="10252" max="10252" width="14.85546875" style="2" customWidth="1"/>
    <col min="10253" max="10253" width="15.5703125" style="2" customWidth="1"/>
    <col min="10254" max="10264" width="15.85546875" style="2" customWidth="1"/>
    <col min="10265" max="10285" width="8.7109375" style="2"/>
    <col min="10286" max="10286" width="11.140625" style="2" customWidth="1"/>
    <col min="10287" max="10298" width="8.7109375" style="2"/>
    <col min="10299" max="10299" width="10.42578125" style="2" bestFit="1" customWidth="1"/>
    <col min="10300" max="10310" width="8.7109375" style="2"/>
    <col min="10311" max="10311" width="46.85546875" style="2" customWidth="1"/>
    <col min="10312" max="10312" width="36" style="2" customWidth="1"/>
    <col min="10313" max="10486" width="8.7109375" style="2"/>
    <col min="10487" max="10487" width="11.85546875" style="2" customWidth="1"/>
    <col min="10488" max="10489" width="23.140625" style="2" customWidth="1"/>
    <col min="10490" max="10490" width="34.85546875" style="2" customWidth="1"/>
    <col min="10491" max="10491" width="27.42578125" style="2" customWidth="1"/>
    <col min="10492" max="10492" width="27.85546875" style="2" customWidth="1"/>
    <col min="10493" max="10495" width="22" style="2" customWidth="1"/>
    <col min="10496" max="10496" width="33.140625" style="2" customWidth="1"/>
    <col min="10497" max="10497" width="15.85546875" style="2" customWidth="1"/>
    <col min="10498" max="10498" width="24.85546875" style="2" customWidth="1"/>
    <col min="10499" max="10499" width="15.85546875" style="2" customWidth="1"/>
    <col min="10500" max="10500" width="15.140625" style="2" customWidth="1"/>
    <col min="10501" max="10501" width="12.140625" style="2" customWidth="1"/>
    <col min="10502" max="10502" width="14.5703125" style="2" customWidth="1"/>
    <col min="10503" max="10503" width="13.85546875" style="2" customWidth="1"/>
    <col min="10504" max="10505" width="15.42578125" style="2" customWidth="1"/>
    <col min="10506" max="10506" width="14.140625" style="2" customWidth="1"/>
    <col min="10507" max="10507" width="15.140625" style="2" customWidth="1"/>
    <col min="10508" max="10508" width="14.85546875" style="2" customWidth="1"/>
    <col min="10509" max="10509" width="15.5703125" style="2" customWidth="1"/>
    <col min="10510" max="10520" width="15.85546875" style="2" customWidth="1"/>
    <col min="10521" max="10541" width="8.7109375" style="2"/>
    <col min="10542" max="10542" width="11.140625" style="2" customWidth="1"/>
    <col min="10543" max="10554" width="8.7109375" style="2"/>
    <col min="10555" max="10555" width="10.42578125" style="2" bestFit="1" customWidth="1"/>
    <col min="10556" max="10566" width="8.7109375" style="2"/>
    <col min="10567" max="10567" width="46.85546875" style="2" customWidth="1"/>
    <col min="10568" max="10568" width="36" style="2" customWidth="1"/>
    <col min="10569" max="10742" width="8.7109375" style="2"/>
    <col min="10743" max="10743" width="11.85546875" style="2" customWidth="1"/>
    <col min="10744" max="10745" width="23.140625" style="2" customWidth="1"/>
    <col min="10746" max="10746" width="34.85546875" style="2" customWidth="1"/>
    <col min="10747" max="10747" width="27.42578125" style="2" customWidth="1"/>
    <col min="10748" max="10748" width="27.85546875" style="2" customWidth="1"/>
    <col min="10749" max="10751" width="22" style="2" customWidth="1"/>
    <col min="10752" max="10752" width="33.140625" style="2" customWidth="1"/>
    <col min="10753" max="10753" width="15.85546875" style="2" customWidth="1"/>
    <col min="10754" max="10754" width="24.85546875" style="2" customWidth="1"/>
    <col min="10755" max="10755" width="15.85546875" style="2" customWidth="1"/>
    <col min="10756" max="10756" width="15.140625" style="2" customWidth="1"/>
    <col min="10757" max="10757" width="12.140625" style="2" customWidth="1"/>
    <col min="10758" max="10758" width="14.5703125" style="2" customWidth="1"/>
    <col min="10759" max="10759" width="13.85546875" style="2" customWidth="1"/>
    <col min="10760" max="10761" width="15.42578125" style="2" customWidth="1"/>
    <col min="10762" max="10762" width="14.140625" style="2" customWidth="1"/>
    <col min="10763" max="10763" width="15.140625" style="2" customWidth="1"/>
    <col min="10764" max="10764" width="14.85546875" style="2" customWidth="1"/>
    <col min="10765" max="10765" width="15.5703125" style="2" customWidth="1"/>
    <col min="10766" max="10776" width="15.85546875" style="2" customWidth="1"/>
    <col min="10777" max="10797" width="8.7109375" style="2"/>
    <col min="10798" max="10798" width="11.140625" style="2" customWidth="1"/>
    <col min="10799" max="10810" width="8.7109375" style="2"/>
    <col min="10811" max="10811" width="10.42578125" style="2" bestFit="1" customWidth="1"/>
    <col min="10812" max="10822" width="8.7109375" style="2"/>
    <col min="10823" max="10823" width="46.85546875" style="2" customWidth="1"/>
    <col min="10824" max="10824" width="36" style="2" customWidth="1"/>
    <col min="10825" max="10998" width="8.7109375" style="2"/>
    <col min="10999" max="10999" width="11.85546875" style="2" customWidth="1"/>
    <col min="11000" max="11001" width="23.140625" style="2" customWidth="1"/>
    <col min="11002" max="11002" width="34.85546875" style="2" customWidth="1"/>
    <col min="11003" max="11003" width="27.42578125" style="2" customWidth="1"/>
    <col min="11004" max="11004" width="27.85546875" style="2" customWidth="1"/>
    <col min="11005" max="11007" width="22" style="2" customWidth="1"/>
    <col min="11008" max="11008" width="33.140625" style="2" customWidth="1"/>
    <col min="11009" max="11009" width="15.85546875" style="2" customWidth="1"/>
    <col min="11010" max="11010" width="24.85546875" style="2" customWidth="1"/>
    <col min="11011" max="11011" width="15.85546875" style="2" customWidth="1"/>
    <col min="11012" max="11012" width="15.140625" style="2" customWidth="1"/>
    <col min="11013" max="11013" width="12.140625" style="2" customWidth="1"/>
    <col min="11014" max="11014" width="14.5703125" style="2" customWidth="1"/>
    <col min="11015" max="11015" width="13.85546875" style="2" customWidth="1"/>
    <col min="11016" max="11017" width="15.42578125" style="2" customWidth="1"/>
    <col min="11018" max="11018" width="14.140625" style="2" customWidth="1"/>
    <col min="11019" max="11019" width="15.140625" style="2" customWidth="1"/>
    <col min="11020" max="11020" width="14.85546875" style="2" customWidth="1"/>
    <col min="11021" max="11021" width="15.5703125" style="2" customWidth="1"/>
    <col min="11022" max="11032" width="15.85546875" style="2" customWidth="1"/>
    <col min="11033" max="11053" width="8.7109375" style="2"/>
    <col min="11054" max="11054" width="11.140625" style="2" customWidth="1"/>
    <col min="11055" max="11066" width="8.7109375" style="2"/>
    <col min="11067" max="11067" width="10.42578125" style="2" bestFit="1" customWidth="1"/>
    <col min="11068" max="11078" width="8.7109375" style="2"/>
    <col min="11079" max="11079" width="46.85546875" style="2" customWidth="1"/>
    <col min="11080" max="11080" width="36" style="2" customWidth="1"/>
    <col min="11081" max="11254" width="8.7109375" style="2"/>
    <col min="11255" max="11255" width="11.85546875" style="2" customWidth="1"/>
    <col min="11256" max="11257" width="23.140625" style="2" customWidth="1"/>
    <col min="11258" max="11258" width="34.85546875" style="2" customWidth="1"/>
    <col min="11259" max="11259" width="27.42578125" style="2" customWidth="1"/>
    <col min="11260" max="11260" width="27.85546875" style="2" customWidth="1"/>
    <col min="11261" max="11263" width="22" style="2" customWidth="1"/>
    <col min="11264" max="11264" width="33.140625" style="2" customWidth="1"/>
    <col min="11265" max="11265" width="15.85546875" style="2" customWidth="1"/>
    <col min="11266" max="11266" width="24.85546875" style="2" customWidth="1"/>
    <col min="11267" max="11267" width="15.85546875" style="2" customWidth="1"/>
    <col min="11268" max="11268" width="15.140625" style="2" customWidth="1"/>
    <col min="11269" max="11269" width="12.140625" style="2" customWidth="1"/>
    <col min="11270" max="11270" width="14.5703125" style="2" customWidth="1"/>
    <col min="11271" max="11271" width="13.85546875" style="2" customWidth="1"/>
    <col min="11272" max="11273" width="15.42578125" style="2" customWidth="1"/>
    <col min="11274" max="11274" width="14.140625" style="2" customWidth="1"/>
    <col min="11275" max="11275" width="15.140625" style="2" customWidth="1"/>
    <col min="11276" max="11276" width="14.85546875" style="2" customWidth="1"/>
    <col min="11277" max="11277" width="15.5703125" style="2" customWidth="1"/>
    <col min="11278" max="11288" width="15.85546875" style="2" customWidth="1"/>
    <col min="11289" max="11309" width="8.7109375" style="2"/>
    <col min="11310" max="11310" width="11.140625" style="2" customWidth="1"/>
    <col min="11311" max="11322" width="8.7109375" style="2"/>
    <col min="11323" max="11323" width="10.42578125" style="2" bestFit="1" customWidth="1"/>
    <col min="11324" max="11334" width="8.7109375" style="2"/>
    <col min="11335" max="11335" width="46.85546875" style="2" customWidth="1"/>
    <col min="11336" max="11336" width="36" style="2" customWidth="1"/>
    <col min="11337" max="11510" width="8.7109375" style="2"/>
    <col min="11511" max="11511" width="11.85546875" style="2" customWidth="1"/>
    <col min="11512" max="11513" width="23.140625" style="2" customWidth="1"/>
    <col min="11514" max="11514" width="34.85546875" style="2" customWidth="1"/>
    <col min="11515" max="11515" width="27.42578125" style="2" customWidth="1"/>
    <col min="11516" max="11516" width="27.85546875" style="2" customWidth="1"/>
    <col min="11517" max="11519" width="22" style="2" customWidth="1"/>
    <col min="11520" max="11520" width="33.140625" style="2" customWidth="1"/>
    <col min="11521" max="11521" width="15.85546875" style="2" customWidth="1"/>
    <col min="11522" max="11522" width="24.85546875" style="2" customWidth="1"/>
    <col min="11523" max="11523" width="15.85546875" style="2" customWidth="1"/>
    <col min="11524" max="11524" width="15.140625" style="2" customWidth="1"/>
    <col min="11525" max="11525" width="12.140625" style="2" customWidth="1"/>
    <col min="11526" max="11526" width="14.5703125" style="2" customWidth="1"/>
    <col min="11527" max="11527" width="13.85546875" style="2" customWidth="1"/>
    <col min="11528" max="11529" width="15.42578125" style="2" customWidth="1"/>
    <col min="11530" max="11530" width="14.140625" style="2" customWidth="1"/>
    <col min="11531" max="11531" width="15.140625" style="2" customWidth="1"/>
    <col min="11532" max="11532" width="14.85546875" style="2" customWidth="1"/>
    <col min="11533" max="11533" width="15.5703125" style="2" customWidth="1"/>
    <col min="11534" max="11544" width="15.85546875" style="2" customWidth="1"/>
    <col min="11545" max="11565" width="8.7109375" style="2"/>
    <col min="11566" max="11566" width="11.140625" style="2" customWidth="1"/>
    <col min="11567" max="11578" width="8.7109375" style="2"/>
    <col min="11579" max="11579" width="10.42578125" style="2" bestFit="1" customWidth="1"/>
    <col min="11580" max="11590" width="8.7109375" style="2"/>
    <col min="11591" max="11591" width="46.85546875" style="2" customWidth="1"/>
    <col min="11592" max="11592" width="36" style="2" customWidth="1"/>
    <col min="11593" max="11766" width="8.7109375" style="2"/>
    <col min="11767" max="11767" width="11.85546875" style="2" customWidth="1"/>
    <col min="11768" max="11769" width="23.140625" style="2" customWidth="1"/>
    <col min="11770" max="11770" width="34.85546875" style="2" customWidth="1"/>
    <col min="11771" max="11771" width="27.42578125" style="2" customWidth="1"/>
    <col min="11772" max="11772" width="27.85546875" style="2" customWidth="1"/>
    <col min="11773" max="11775" width="22" style="2" customWidth="1"/>
    <col min="11776" max="11776" width="33.140625" style="2" customWidth="1"/>
    <col min="11777" max="11777" width="15.85546875" style="2" customWidth="1"/>
    <col min="11778" max="11778" width="24.85546875" style="2" customWidth="1"/>
    <col min="11779" max="11779" width="15.85546875" style="2" customWidth="1"/>
    <col min="11780" max="11780" width="15.140625" style="2" customWidth="1"/>
    <col min="11781" max="11781" width="12.140625" style="2" customWidth="1"/>
    <col min="11782" max="11782" width="14.5703125" style="2" customWidth="1"/>
    <col min="11783" max="11783" width="13.85546875" style="2" customWidth="1"/>
    <col min="11784" max="11785" width="15.42578125" style="2" customWidth="1"/>
    <col min="11786" max="11786" width="14.140625" style="2" customWidth="1"/>
    <col min="11787" max="11787" width="15.140625" style="2" customWidth="1"/>
    <col min="11788" max="11788" width="14.85546875" style="2" customWidth="1"/>
    <col min="11789" max="11789" width="15.5703125" style="2" customWidth="1"/>
    <col min="11790" max="11800" width="15.85546875" style="2" customWidth="1"/>
    <col min="11801" max="11821" width="8.7109375" style="2"/>
    <col min="11822" max="11822" width="11.140625" style="2" customWidth="1"/>
    <col min="11823" max="11834" width="8.7109375" style="2"/>
    <col min="11835" max="11835" width="10.42578125" style="2" bestFit="1" customWidth="1"/>
    <col min="11836" max="11846" width="8.7109375" style="2"/>
    <col min="11847" max="11847" width="46.85546875" style="2" customWidth="1"/>
    <col min="11848" max="11848" width="36" style="2" customWidth="1"/>
    <col min="11849" max="12022" width="8.7109375" style="2"/>
    <col min="12023" max="12023" width="11.85546875" style="2" customWidth="1"/>
    <col min="12024" max="12025" width="23.140625" style="2" customWidth="1"/>
    <col min="12026" max="12026" width="34.85546875" style="2" customWidth="1"/>
    <col min="12027" max="12027" width="27.42578125" style="2" customWidth="1"/>
    <col min="12028" max="12028" width="27.85546875" style="2" customWidth="1"/>
    <col min="12029" max="12031" width="22" style="2" customWidth="1"/>
    <col min="12032" max="12032" width="33.140625" style="2" customWidth="1"/>
    <col min="12033" max="12033" width="15.85546875" style="2" customWidth="1"/>
    <col min="12034" max="12034" width="24.85546875" style="2" customWidth="1"/>
    <col min="12035" max="12035" width="15.85546875" style="2" customWidth="1"/>
    <col min="12036" max="12036" width="15.140625" style="2" customWidth="1"/>
    <col min="12037" max="12037" width="12.140625" style="2" customWidth="1"/>
    <col min="12038" max="12038" width="14.5703125" style="2" customWidth="1"/>
    <col min="12039" max="12039" width="13.85546875" style="2" customWidth="1"/>
    <col min="12040" max="12041" width="15.42578125" style="2" customWidth="1"/>
    <col min="12042" max="12042" width="14.140625" style="2" customWidth="1"/>
    <col min="12043" max="12043" width="15.140625" style="2" customWidth="1"/>
    <col min="12044" max="12044" width="14.85546875" style="2" customWidth="1"/>
    <col min="12045" max="12045" width="15.5703125" style="2" customWidth="1"/>
    <col min="12046" max="12056" width="15.85546875" style="2" customWidth="1"/>
    <col min="12057" max="12077" width="8.7109375" style="2"/>
    <col min="12078" max="12078" width="11.140625" style="2" customWidth="1"/>
    <col min="12079" max="12090" width="8.7109375" style="2"/>
    <col min="12091" max="12091" width="10.42578125" style="2" bestFit="1" customWidth="1"/>
    <col min="12092" max="12102" width="8.7109375" style="2"/>
    <col min="12103" max="12103" width="46.85546875" style="2" customWidth="1"/>
    <col min="12104" max="12104" width="36" style="2" customWidth="1"/>
    <col min="12105" max="12278" width="8.7109375" style="2"/>
    <col min="12279" max="12279" width="11.85546875" style="2" customWidth="1"/>
    <col min="12280" max="12281" width="23.140625" style="2" customWidth="1"/>
    <col min="12282" max="12282" width="34.85546875" style="2" customWidth="1"/>
    <col min="12283" max="12283" width="27.42578125" style="2" customWidth="1"/>
    <col min="12284" max="12284" width="27.85546875" style="2" customWidth="1"/>
    <col min="12285" max="12287" width="22" style="2" customWidth="1"/>
    <col min="12288" max="12288" width="33.140625" style="2" customWidth="1"/>
    <col min="12289" max="12289" width="15.85546875" style="2" customWidth="1"/>
    <col min="12290" max="12290" width="24.85546875" style="2" customWidth="1"/>
    <col min="12291" max="12291" width="15.85546875" style="2" customWidth="1"/>
    <col min="12292" max="12292" width="15.140625" style="2" customWidth="1"/>
    <col min="12293" max="12293" width="12.140625" style="2" customWidth="1"/>
    <col min="12294" max="12294" width="14.5703125" style="2" customWidth="1"/>
    <col min="12295" max="12295" width="13.85546875" style="2" customWidth="1"/>
    <col min="12296" max="12297" width="15.42578125" style="2" customWidth="1"/>
    <col min="12298" max="12298" width="14.140625" style="2" customWidth="1"/>
    <col min="12299" max="12299" width="15.140625" style="2" customWidth="1"/>
    <col min="12300" max="12300" width="14.85546875" style="2" customWidth="1"/>
    <col min="12301" max="12301" width="15.5703125" style="2" customWidth="1"/>
    <col min="12302" max="12312" width="15.85546875" style="2" customWidth="1"/>
    <col min="12313" max="12333" width="8.7109375" style="2"/>
    <col min="12334" max="12334" width="11.140625" style="2" customWidth="1"/>
    <col min="12335" max="12346" width="8.7109375" style="2"/>
    <col min="12347" max="12347" width="10.42578125" style="2" bestFit="1" customWidth="1"/>
    <col min="12348" max="12358" width="8.7109375" style="2"/>
    <col min="12359" max="12359" width="46.85546875" style="2" customWidth="1"/>
    <col min="12360" max="12360" width="36" style="2" customWidth="1"/>
    <col min="12361" max="12534" width="8.7109375" style="2"/>
    <col min="12535" max="12535" width="11.85546875" style="2" customWidth="1"/>
    <col min="12536" max="12537" width="23.140625" style="2" customWidth="1"/>
    <col min="12538" max="12538" width="34.85546875" style="2" customWidth="1"/>
    <col min="12539" max="12539" width="27.42578125" style="2" customWidth="1"/>
    <col min="12540" max="12540" width="27.85546875" style="2" customWidth="1"/>
    <col min="12541" max="12543" width="22" style="2" customWidth="1"/>
    <col min="12544" max="12544" width="33.140625" style="2" customWidth="1"/>
    <col min="12545" max="12545" width="15.85546875" style="2" customWidth="1"/>
    <col min="12546" max="12546" width="24.85546875" style="2" customWidth="1"/>
    <col min="12547" max="12547" width="15.85546875" style="2" customWidth="1"/>
    <col min="12548" max="12548" width="15.140625" style="2" customWidth="1"/>
    <col min="12549" max="12549" width="12.140625" style="2" customWidth="1"/>
    <col min="12550" max="12550" width="14.5703125" style="2" customWidth="1"/>
    <col min="12551" max="12551" width="13.85546875" style="2" customWidth="1"/>
    <col min="12552" max="12553" width="15.42578125" style="2" customWidth="1"/>
    <col min="12554" max="12554" width="14.140625" style="2" customWidth="1"/>
    <col min="12555" max="12555" width="15.140625" style="2" customWidth="1"/>
    <col min="12556" max="12556" width="14.85546875" style="2" customWidth="1"/>
    <col min="12557" max="12557" width="15.5703125" style="2" customWidth="1"/>
    <col min="12558" max="12568" width="15.85546875" style="2" customWidth="1"/>
    <col min="12569" max="12589" width="8.7109375" style="2"/>
    <col min="12590" max="12590" width="11.140625" style="2" customWidth="1"/>
    <col min="12591" max="12602" width="8.7109375" style="2"/>
    <col min="12603" max="12603" width="10.42578125" style="2" bestFit="1" customWidth="1"/>
    <col min="12604" max="12614" width="8.7109375" style="2"/>
    <col min="12615" max="12615" width="46.85546875" style="2" customWidth="1"/>
    <col min="12616" max="12616" width="36" style="2" customWidth="1"/>
    <col min="12617" max="12790" width="8.7109375" style="2"/>
    <col min="12791" max="12791" width="11.85546875" style="2" customWidth="1"/>
    <col min="12792" max="12793" width="23.140625" style="2" customWidth="1"/>
    <col min="12794" max="12794" width="34.85546875" style="2" customWidth="1"/>
    <col min="12795" max="12795" width="27.42578125" style="2" customWidth="1"/>
    <col min="12796" max="12796" width="27.85546875" style="2" customWidth="1"/>
    <col min="12797" max="12799" width="22" style="2" customWidth="1"/>
    <col min="12800" max="12800" width="33.140625" style="2" customWidth="1"/>
    <col min="12801" max="12801" width="15.85546875" style="2" customWidth="1"/>
    <col min="12802" max="12802" width="24.85546875" style="2" customWidth="1"/>
    <col min="12803" max="12803" width="15.85546875" style="2" customWidth="1"/>
    <col min="12804" max="12804" width="15.140625" style="2" customWidth="1"/>
    <col min="12805" max="12805" width="12.140625" style="2" customWidth="1"/>
    <col min="12806" max="12806" width="14.5703125" style="2" customWidth="1"/>
    <col min="12807" max="12807" width="13.85546875" style="2" customWidth="1"/>
    <col min="12808" max="12809" width="15.42578125" style="2" customWidth="1"/>
    <col min="12810" max="12810" width="14.140625" style="2" customWidth="1"/>
    <col min="12811" max="12811" width="15.140625" style="2" customWidth="1"/>
    <col min="12812" max="12812" width="14.85546875" style="2" customWidth="1"/>
    <col min="12813" max="12813" width="15.5703125" style="2" customWidth="1"/>
    <col min="12814" max="12824" width="15.85546875" style="2" customWidth="1"/>
    <col min="12825" max="12845" width="8.7109375" style="2"/>
    <col min="12846" max="12846" width="11.140625" style="2" customWidth="1"/>
    <col min="12847" max="12858" width="8.7109375" style="2"/>
    <col min="12859" max="12859" width="10.42578125" style="2" bestFit="1" customWidth="1"/>
    <col min="12860" max="12870" width="8.7109375" style="2"/>
    <col min="12871" max="12871" width="46.85546875" style="2" customWidth="1"/>
    <col min="12872" max="12872" width="36" style="2" customWidth="1"/>
    <col min="12873" max="13046" width="8.7109375" style="2"/>
    <col min="13047" max="13047" width="11.85546875" style="2" customWidth="1"/>
    <col min="13048" max="13049" width="23.140625" style="2" customWidth="1"/>
    <col min="13050" max="13050" width="34.85546875" style="2" customWidth="1"/>
    <col min="13051" max="13051" width="27.42578125" style="2" customWidth="1"/>
    <col min="13052" max="13052" width="27.85546875" style="2" customWidth="1"/>
    <col min="13053" max="13055" width="22" style="2" customWidth="1"/>
    <col min="13056" max="13056" width="33.140625" style="2" customWidth="1"/>
    <col min="13057" max="13057" width="15.85546875" style="2" customWidth="1"/>
    <col min="13058" max="13058" width="24.85546875" style="2" customWidth="1"/>
    <col min="13059" max="13059" width="15.85546875" style="2" customWidth="1"/>
    <col min="13060" max="13060" width="15.140625" style="2" customWidth="1"/>
    <col min="13061" max="13061" width="12.140625" style="2" customWidth="1"/>
    <col min="13062" max="13062" width="14.5703125" style="2" customWidth="1"/>
    <col min="13063" max="13063" width="13.85546875" style="2" customWidth="1"/>
    <col min="13064" max="13065" width="15.42578125" style="2" customWidth="1"/>
    <col min="13066" max="13066" width="14.140625" style="2" customWidth="1"/>
    <col min="13067" max="13067" width="15.140625" style="2" customWidth="1"/>
    <col min="13068" max="13068" width="14.85546875" style="2" customWidth="1"/>
    <col min="13069" max="13069" width="15.5703125" style="2" customWidth="1"/>
    <col min="13070" max="13080" width="15.85546875" style="2" customWidth="1"/>
    <col min="13081" max="13101" width="8.7109375" style="2"/>
    <col min="13102" max="13102" width="11.140625" style="2" customWidth="1"/>
    <col min="13103" max="13114" width="8.7109375" style="2"/>
    <col min="13115" max="13115" width="10.42578125" style="2" bestFit="1" customWidth="1"/>
    <col min="13116" max="13126" width="8.7109375" style="2"/>
    <col min="13127" max="13127" width="46.85546875" style="2" customWidth="1"/>
    <col min="13128" max="13128" width="36" style="2" customWidth="1"/>
    <col min="13129" max="13302" width="8.7109375" style="2"/>
    <col min="13303" max="13303" width="11.85546875" style="2" customWidth="1"/>
    <col min="13304" max="13305" width="23.140625" style="2" customWidth="1"/>
    <col min="13306" max="13306" width="34.85546875" style="2" customWidth="1"/>
    <col min="13307" max="13307" width="27.42578125" style="2" customWidth="1"/>
    <col min="13308" max="13308" width="27.85546875" style="2" customWidth="1"/>
    <col min="13309" max="13311" width="22" style="2" customWidth="1"/>
    <col min="13312" max="13312" width="33.140625" style="2" customWidth="1"/>
    <col min="13313" max="13313" width="15.85546875" style="2" customWidth="1"/>
    <col min="13314" max="13314" width="24.85546875" style="2" customWidth="1"/>
    <col min="13315" max="13315" width="15.85546875" style="2" customWidth="1"/>
    <col min="13316" max="13316" width="15.140625" style="2" customWidth="1"/>
    <col min="13317" max="13317" width="12.140625" style="2" customWidth="1"/>
    <col min="13318" max="13318" width="14.5703125" style="2" customWidth="1"/>
    <col min="13319" max="13319" width="13.85546875" style="2" customWidth="1"/>
    <col min="13320" max="13321" width="15.42578125" style="2" customWidth="1"/>
    <col min="13322" max="13322" width="14.140625" style="2" customWidth="1"/>
    <col min="13323" max="13323" width="15.140625" style="2" customWidth="1"/>
    <col min="13324" max="13324" width="14.85546875" style="2" customWidth="1"/>
    <col min="13325" max="13325" width="15.5703125" style="2" customWidth="1"/>
    <col min="13326" max="13336" width="15.85546875" style="2" customWidth="1"/>
    <col min="13337" max="13357" width="8.7109375" style="2"/>
    <col min="13358" max="13358" width="11.140625" style="2" customWidth="1"/>
    <col min="13359" max="13370" width="8.7109375" style="2"/>
    <col min="13371" max="13371" width="10.42578125" style="2" bestFit="1" customWidth="1"/>
    <col min="13372" max="13382" width="8.7109375" style="2"/>
    <col min="13383" max="13383" width="46.85546875" style="2" customWidth="1"/>
    <col min="13384" max="13384" width="36" style="2" customWidth="1"/>
    <col min="13385" max="13558" width="8.7109375" style="2"/>
    <col min="13559" max="13559" width="11.85546875" style="2" customWidth="1"/>
    <col min="13560" max="13561" width="23.140625" style="2" customWidth="1"/>
    <col min="13562" max="13562" width="34.85546875" style="2" customWidth="1"/>
    <col min="13563" max="13563" width="27.42578125" style="2" customWidth="1"/>
    <col min="13564" max="13564" width="27.85546875" style="2" customWidth="1"/>
    <col min="13565" max="13567" width="22" style="2" customWidth="1"/>
    <col min="13568" max="13568" width="33.140625" style="2" customWidth="1"/>
    <col min="13569" max="13569" width="15.85546875" style="2" customWidth="1"/>
    <col min="13570" max="13570" width="24.85546875" style="2" customWidth="1"/>
    <col min="13571" max="13571" width="15.85546875" style="2" customWidth="1"/>
    <col min="13572" max="13572" width="15.140625" style="2" customWidth="1"/>
    <col min="13573" max="13573" width="12.140625" style="2" customWidth="1"/>
    <col min="13574" max="13574" width="14.5703125" style="2" customWidth="1"/>
    <col min="13575" max="13575" width="13.85546875" style="2" customWidth="1"/>
    <col min="13576" max="13577" width="15.42578125" style="2" customWidth="1"/>
    <col min="13578" max="13578" width="14.140625" style="2" customWidth="1"/>
    <col min="13579" max="13579" width="15.140625" style="2" customWidth="1"/>
    <col min="13580" max="13580" width="14.85546875" style="2" customWidth="1"/>
    <col min="13581" max="13581" width="15.5703125" style="2" customWidth="1"/>
    <col min="13582" max="13592" width="15.85546875" style="2" customWidth="1"/>
    <col min="13593" max="13613" width="8.7109375" style="2"/>
    <col min="13614" max="13614" width="11.140625" style="2" customWidth="1"/>
    <col min="13615" max="13626" width="8.7109375" style="2"/>
    <col min="13627" max="13627" width="10.42578125" style="2" bestFit="1" customWidth="1"/>
    <col min="13628" max="13638" width="8.7109375" style="2"/>
    <col min="13639" max="13639" width="46.85546875" style="2" customWidth="1"/>
    <col min="13640" max="13640" width="36" style="2" customWidth="1"/>
    <col min="13641" max="13814" width="8.7109375" style="2"/>
    <col min="13815" max="13815" width="11.85546875" style="2" customWidth="1"/>
    <col min="13816" max="13817" width="23.140625" style="2" customWidth="1"/>
    <col min="13818" max="13818" width="34.85546875" style="2" customWidth="1"/>
    <col min="13819" max="13819" width="27.42578125" style="2" customWidth="1"/>
    <col min="13820" max="13820" width="27.85546875" style="2" customWidth="1"/>
    <col min="13821" max="13823" width="22" style="2" customWidth="1"/>
    <col min="13824" max="13824" width="33.140625" style="2" customWidth="1"/>
    <col min="13825" max="13825" width="15.85546875" style="2" customWidth="1"/>
    <col min="13826" max="13826" width="24.85546875" style="2" customWidth="1"/>
    <col min="13827" max="13827" width="15.85546875" style="2" customWidth="1"/>
    <col min="13828" max="13828" width="15.140625" style="2" customWidth="1"/>
    <col min="13829" max="13829" width="12.140625" style="2" customWidth="1"/>
    <col min="13830" max="13830" width="14.5703125" style="2" customWidth="1"/>
    <col min="13831" max="13831" width="13.85546875" style="2" customWidth="1"/>
    <col min="13832" max="13833" width="15.42578125" style="2" customWidth="1"/>
    <col min="13834" max="13834" width="14.140625" style="2" customWidth="1"/>
    <col min="13835" max="13835" width="15.140625" style="2" customWidth="1"/>
    <col min="13836" max="13836" width="14.85546875" style="2" customWidth="1"/>
    <col min="13837" max="13837" width="15.5703125" style="2" customWidth="1"/>
    <col min="13838" max="13848" width="15.85546875" style="2" customWidth="1"/>
    <col min="13849" max="13869" width="8.7109375" style="2"/>
    <col min="13870" max="13870" width="11.140625" style="2" customWidth="1"/>
    <col min="13871" max="13882" width="8.7109375" style="2"/>
    <col min="13883" max="13883" width="10.42578125" style="2" bestFit="1" customWidth="1"/>
    <col min="13884" max="13894" width="8.7109375" style="2"/>
    <col min="13895" max="13895" width="46.85546875" style="2" customWidth="1"/>
    <col min="13896" max="13896" width="36" style="2" customWidth="1"/>
    <col min="13897" max="14070" width="8.7109375" style="2"/>
    <col min="14071" max="14071" width="11.85546875" style="2" customWidth="1"/>
    <col min="14072" max="14073" width="23.140625" style="2" customWidth="1"/>
    <col min="14074" max="14074" width="34.85546875" style="2" customWidth="1"/>
    <col min="14075" max="14075" width="27.42578125" style="2" customWidth="1"/>
    <col min="14076" max="14076" width="27.85546875" style="2" customWidth="1"/>
    <col min="14077" max="14079" width="22" style="2" customWidth="1"/>
    <col min="14080" max="14080" width="33.140625" style="2" customWidth="1"/>
    <col min="14081" max="14081" width="15.85546875" style="2" customWidth="1"/>
    <col min="14082" max="14082" width="24.85546875" style="2" customWidth="1"/>
    <col min="14083" max="14083" width="15.85546875" style="2" customWidth="1"/>
    <col min="14084" max="14084" width="15.140625" style="2" customWidth="1"/>
    <col min="14085" max="14085" width="12.140625" style="2" customWidth="1"/>
    <col min="14086" max="14086" width="14.5703125" style="2" customWidth="1"/>
    <col min="14087" max="14087" width="13.85546875" style="2" customWidth="1"/>
    <col min="14088" max="14089" width="15.42578125" style="2" customWidth="1"/>
    <col min="14090" max="14090" width="14.140625" style="2" customWidth="1"/>
    <col min="14091" max="14091" width="15.140625" style="2" customWidth="1"/>
    <col min="14092" max="14092" width="14.85546875" style="2" customWidth="1"/>
    <col min="14093" max="14093" width="15.5703125" style="2" customWidth="1"/>
    <col min="14094" max="14104" width="15.85546875" style="2" customWidth="1"/>
    <col min="14105" max="14125" width="8.7109375" style="2"/>
    <col min="14126" max="14126" width="11.140625" style="2" customWidth="1"/>
    <col min="14127" max="14138" width="8.7109375" style="2"/>
    <col min="14139" max="14139" width="10.42578125" style="2" bestFit="1" customWidth="1"/>
    <col min="14140" max="14150" width="8.7109375" style="2"/>
    <col min="14151" max="14151" width="46.85546875" style="2" customWidth="1"/>
    <col min="14152" max="14152" width="36" style="2" customWidth="1"/>
    <col min="14153" max="14326" width="8.7109375" style="2"/>
    <col min="14327" max="14327" width="11.85546875" style="2" customWidth="1"/>
    <col min="14328" max="14329" width="23.140625" style="2" customWidth="1"/>
    <col min="14330" max="14330" width="34.85546875" style="2" customWidth="1"/>
    <col min="14331" max="14331" width="27.42578125" style="2" customWidth="1"/>
    <col min="14332" max="14332" width="27.85546875" style="2" customWidth="1"/>
    <col min="14333" max="14335" width="22" style="2" customWidth="1"/>
    <col min="14336" max="14336" width="33.140625" style="2" customWidth="1"/>
    <col min="14337" max="14337" width="15.85546875" style="2" customWidth="1"/>
    <col min="14338" max="14338" width="24.85546875" style="2" customWidth="1"/>
    <col min="14339" max="14339" width="15.85546875" style="2" customWidth="1"/>
    <col min="14340" max="14340" width="15.140625" style="2" customWidth="1"/>
    <col min="14341" max="14341" width="12.140625" style="2" customWidth="1"/>
    <col min="14342" max="14342" width="14.5703125" style="2" customWidth="1"/>
    <col min="14343" max="14343" width="13.85546875" style="2" customWidth="1"/>
    <col min="14344" max="14345" width="15.42578125" style="2" customWidth="1"/>
    <col min="14346" max="14346" width="14.140625" style="2" customWidth="1"/>
    <col min="14347" max="14347" width="15.140625" style="2" customWidth="1"/>
    <col min="14348" max="14348" width="14.85546875" style="2" customWidth="1"/>
    <col min="14349" max="14349" width="15.5703125" style="2" customWidth="1"/>
    <col min="14350" max="14360" width="15.85546875" style="2" customWidth="1"/>
    <col min="14361" max="14381" width="8.7109375" style="2"/>
    <col min="14382" max="14382" width="11.140625" style="2" customWidth="1"/>
    <col min="14383" max="14394" width="8.7109375" style="2"/>
    <col min="14395" max="14395" width="10.42578125" style="2" bestFit="1" customWidth="1"/>
    <col min="14396" max="14406" width="8.7109375" style="2"/>
    <col min="14407" max="14407" width="46.85546875" style="2" customWidth="1"/>
    <col min="14408" max="14408" width="36" style="2" customWidth="1"/>
    <col min="14409" max="14582" width="8.7109375" style="2"/>
    <col min="14583" max="14583" width="11.85546875" style="2" customWidth="1"/>
    <col min="14584" max="14585" width="23.140625" style="2" customWidth="1"/>
    <col min="14586" max="14586" width="34.85546875" style="2" customWidth="1"/>
    <col min="14587" max="14587" width="27.42578125" style="2" customWidth="1"/>
    <col min="14588" max="14588" width="27.85546875" style="2" customWidth="1"/>
    <col min="14589" max="14591" width="22" style="2" customWidth="1"/>
    <col min="14592" max="14592" width="33.140625" style="2" customWidth="1"/>
    <col min="14593" max="14593" width="15.85546875" style="2" customWidth="1"/>
    <col min="14594" max="14594" width="24.85546875" style="2" customWidth="1"/>
    <col min="14595" max="14595" width="15.85546875" style="2" customWidth="1"/>
    <col min="14596" max="14596" width="15.140625" style="2" customWidth="1"/>
    <col min="14597" max="14597" width="12.140625" style="2" customWidth="1"/>
    <col min="14598" max="14598" width="14.5703125" style="2" customWidth="1"/>
    <col min="14599" max="14599" width="13.85546875" style="2" customWidth="1"/>
    <col min="14600" max="14601" width="15.42578125" style="2" customWidth="1"/>
    <col min="14602" max="14602" width="14.140625" style="2" customWidth="1"/>
    <col min="14603" max="14603" width="15.140625" style="2" customWidth="1"/>
    <col min="14604" max="14604" width="14.85546875" style="2" customWidth="1"/>
    <col min="14605" max="14605" width="15.5703125" style="2" customWidth="1"/>
    <col min="14606" max="14616" width="15.85546875" style="2" customWidth="1"/>
    <col min="14617" max="14637" width="8.7109375" style="2"/>
    <col min="14638" max="14638" width="11.140625" style="2" customWidth="1"/>
    <col min="14639" max="14650" width="8.7109375" style="2"/>
    <col min="14651" max="14651" width="10.42578125" style="2" bestFit="1" customWidth="1"/>
    <col min="14652" max="14662" width="8.7109375" style="2"/>
    <col min="14663" max="14663" width="46.85546875" style="2" customWidth="1"/>
    <col min="14664" max="14664" width="36" style="2" customWidth="1"/>
    <col min="14665" max="14838" width="8.7109375" style="2"/>
    <col min="14839" max="14839" width="11.85546875" style="2" customWidth="1"/>
    <col min="14840" max="14841" width="23.140625" style="2" customWidth="1"/>
    <col min="14842" max="14842" width="34.85546875" style="2" customWidth="1"/>
    <col min="14843" max="14843" width="27.42578125" style="2" customWidth="1"/>
    <col min="14844" max="14844" width="27.85546875" style="2" customWidth="1"/>
    <col min="14845" max="14847" width="22" style="2" customWidth="1"/>
    <col min="14848" max="14848" width="33.140625" style="2" customWidth="1"/>
    <col min="14849" max="14849" width="15.85546875" style="2" customWidth="1"/>
    <col min="14850" max="14850" width="24.85546875" style="2" customWidth="1"/>
    <col min="14851" max="14851" width="15.85546875" style="2" customWidth="1"/>
    <col min="14852" max="14852" width="15.140625" style="2" customWidth="1"/>
    <col min="14853" max="14853" width="12.140625" style="2" customWidth="1"/>
    <col min="14854" max="14854" width="14.5703125" style="2" customWidth="1"/>
    <col min="14855" max="14855" width="13.85546875" style="2" customWidth="1"/>
    <col min="14856" max="14857" width="15.42578125" style="2" customWidth="1"/>
    <col min="14858" max="14858" width="14.140625" style="2" customWidth="1"/>
    <col min="14859" max="14859" width="15.140625" style="2" customWidth="1"/>
    <col min="14860" max="14860" width="14.85546875" style="2" customWidth="1"/>
    <col min="14861" max="14861" width="15.5703125" style="2" customWidth="1"/>
    <col min="14862" max="14872" width="15.85546875" style="2" customWidth="1"/>
    <col min="14873" max="14893" width="8.7109375" style="2"/>
    <col min="14894" max="14894" width="11.140625" style="2" customWidth="1"/>
    <col min="14895" max="14906" width="8.7109375" style="2"/>
    <col min="14907" max="14907" width="10.42578125" style="2" bestFit="1" customWidth="1"/>
    <col min="14908" max="14918" width="8.7109375" style="2"/>
    <col min="14919" max="14919" width="46.85546875" style="2" customWidth="1"/>
    <col min="14920" max="14920" width="36" style="2" customWidth="1"/>
    <col min="14921" max="15094" width="8.7109375" style="2"/>
    <col min="15095" max="15095" width="11.85546875" style="2" customWidth="1"/>
    <col min="15096" max="15097" width="23.140625" style="2" customWidth="1"/>
    <col min="15098" max="15098" width="34.85546875" style="2" customWidth="1"/>
    <col min="15099" max="15099" width="27.42578125" style="2" customWidth="1"/>
    <col min="15100" max="15100" width="27.85546875" style="2" customWidth="1"/>
    <col min="15101" max="15103" width="22" style="2" customWidth="1"/>
    <col min="15104" max="15104" width="33.140625" style="2" customWidth="1"/>
    <col min="15105" max="15105" width="15.85546875" style="2" customWidth="1"/>
    <col min="15106" max="15106" width="24.85546875" style="2" customWidth="1"/>
    <col min="15107" max="15107" width="15.85546875" style="2" customWidth="1"/>
    <col min="15108" max="15108" width="15.140625" style="2" customWidth="1"/>
    <col min="15109" max="15109" width="12.140625" style="2" customWidth="1"/>
    <col min="15110" max="15110" width="14.5703125" style="2" customWidth="1"/>
    <col min="15111" max="15111" width="13.85546875" style="2" customWidth="1"/>
    <col min="15112" max="15113" width="15.42578125" style="2" customWidth="1"/>
    <col min="15114" max="15114" width="14.140625" style="2" customWidth="1"/>
    <col min="15115" max="15115" width="15.140625" style="2" customWidth="1"/>
    <col min="15116" max="15116" width="14.85546875" style="2" customWidth="1"/>
    <col min="15117" max="15117" width="15.5703125" style="2" customWidth="1"/>
    <col min="15118" max="15128" width="15.85546875" style="2" customWidth="1"/>
    <col min="15129" max="15149" width="8.7109375" style="2"/>
    <col min="15150" max="15150" width="11.140625" style="2" customWidth="1"/>
    <col min="15151" max="15162" width="8.7109375" style="2"/>
    <col min="15163" max="15163" width="10.42578125" style="2" bestFit="1" customWidth="1"/>
    <col min="15164" max="15174" width="8.7109375" style="2"/>
    <col min="15175" max="15175" width="46.85546875" style="2" customWidth="1"/>
    <col min="15176" max="15176" width="36" style="2" customWidth="1"/>
    <col min="15177" max="15350" width="8.7109375" style="2"/>
    <col min="15351" max="15351" width="11.85546875" style="2" customWidth="1"/>
    <col min="15352" max="15353" width="23.140625" style="2" customWidth="1"/>
    <col min="15354" max="15354" width="34.85546875" style="2" customWidth="1"/>
    <col min="15355" max="15355" width="27.42578125" style="2" customWidth="1"/>
    <col min="15356" max="15356" width="27.85546875" style="2" customWidth="1"/>
    <col min="15357" max="15359" width="22" style="2" customWidth="1"/>
    <col min="15360" max="15360" width="33.140625" style="2" customWidth="1"/>
    <col min="15361" max="15361" width="15.85546875" style="2" customWidth="1"/>
    <col min="15362" max="15362" width="24.85546875" style="2" customWidth="1"/>
    <col min="15363" max="15363" width="15.85546875" style="2" customWidth="1"/>
    <col min="15364" max="15364" width="15.140625" style="2" customWidth="1"/>
    <col min="15365" max="15365" width="12.140625" style="2" customWidth="1"/>
    <col min="15366" max="15366" width="14.5703125" style="2" customWidth="1"/>
    <col min="15367" max="15367" width="13.85546875" style="2" customWidth="1"/>
    <col min="15368" max="15369" width="15.42578125" style="2" customWidth="1"/>
    <col min="15370" max="15370" width="14.140625" style="2" customWidth="1"/>
    <col min="15371" max="15371" width="15.140625" style="2" customWidth="1"/>
    <col min="15372" max="15372" width="14.85546875" style="2" customWidth="1"/>
    <col min="15373" max="15373" width="15.5703125" style="2" customWidth="1"/>
    <col min="15374" max="15384" width="15.85546875" style="2" customWidth="1"/>
    <col min="15385" max="15405" width="8.7109375" style="2"/>
    <col min="15406" max="15406" width="11.140625" style="2" customWidth="1"/>
    <col min="15407" max="15418" width="8.7109375" style="2"/>
    <col min="15419" max="15419" width="10.42578125" style="2" bestFit="1" customWidth="1"/>
    <col min="15420" max="15430" width="8.7109375" style="2"/>
    <col min="15431" max="15431" width="46.85546875" style="2" customWidth="1"/>
    <col min="15432" max="15432" width="36" style="2" customWidth="1"/>
    <col min="15433" max="15606" width="8.7109375" style="2"/>
    <col min="15607" max="15607" width="11.85546875" style="2" customWidth="1"/>
    <col min="15608" max="15609" width="23.140625" style="2" customWidth="1"/>
    <col min="15610" max="15610" width="34.85546875" style="2" customWidth="1"/>
    <col min="15611" max="15611" width="27.42578125" style="2" customWidth="1"/>
    <col min="15612" max="15612" width="27.85546875" style="2" customWidth="1"/>
    <col min="15613" max="15615" width="22" style="2" customWidth="1"/>
    <col min="15616" max="15616" width="33.140625" style="2" customWidth="1"/>
    <col min="15617" max="15617" width="15.85546875" style="2" customWidth="1"/>
    <col min="15618" max="15618" width="24.85546875" style="2" customWidth="1"/>
    <col min="15619" max="15619" width="15.85546875" style="2" customWidth="1"/>
    <col min="15620" max="15620" width="15.140625" style="2" customWidth="1"/>
    <col min="15621" max="15621" width="12.140625" style="2" customWidth="1"/>
    <col min="15622" max="15622" width="14.5703125" style="2" customWidth="1"/>
    <col min="15623" max="15623" width="13.85546875" style="2" customWidth="1"/>
    <col min="15624" max="15625" width="15.42578125" style="2" customWidth="1"/>
    <col min="15626" max="15626" width="14.140625" style="2" customWidth="1"/>
    <col min="15627" max="15627" width="15.140625" style="2" customWidth="1"/>
    <col min="15628" max="15628" width="14.85546875" style="2" customWidth="1"/>
    <col min="15629" max="15629" width="15.5703125" style="2" customWidth="1"/>
    <col min="15630" max="15640" width="15.85546875" style="2" customWidth="1"/>
    <col min="15641" max="15661" width="8.7109375" style="2"/>
    <col min="15662" max="15662" width="11.140625" style="2" customWidth="1"/>
    <col min="15663" max="15674" width="8.7109375" style="2"/>
    <col min="15675" max="15675" width="10.42578125" style="2" bestFit="1" customWidth="1"/>
    <col min="15676" max="15686" width="8.7109375" style="2"/>
    <col min="15687" max="15687" width="46.85546875" style="2" customWidth="1"/>
    <col min="15688" max="15688" width="36" style="2" customWidth="1"/>
    <col min="15689" max="15862" width="8.7109375" style="2"/>
    <col min="15863" max="15863" width="11.85546875" style="2" customWidth="1"/>
    <col min="15864" max="15865" width="23.140625" style="2" customWidth="1"/>
    <col min="15866" max="15866" width="34.85546875" style="2" customWidth="1"/>
    <col min="15867" max="15867" width="27.42578125" style="2" customWidth="1"/>
    <col min="15868" max="15868" width="27.85546875" style="2" customWidth="1"/>
    <col min="15869" max="15871" width="22" style="2" customWidth="1"/>
    <col min="15872" max="15872" width="33.140625" style="2" customWidth="1"/>
    <col min="15873" max="15873" width="15.85546875" style="2" customWidth="1"/>
    <col min="15874" max="15874" width="24.85546875" style="2" customWidth="1"/>
    <col min="15875" max="15875" width="15.85546875" style="2" customWidth="1"/>
    <col min="15876" max="15876" width="15.140625" style="2" customWidth="1"/>
    <col min="15877" max="15877" width="12.140625" style="2" customWidth="1"/>
    <col min="15878" max="15878" width="14.5703125" style="2" customWidth="1"/>
    <col min="15879" max="15879" width="13.85546875" style="2" customWidth="1"/>
    <col min="15880" max="15881" width="15.42578125" style="2" customWidth="1"/>
    <col min="15882" max="15882" width="14.140625" style="2" customWidth="1"/>
    <col min="15883" max="15883" width="15.140625" style="2" customWidth="1"/>
    <col min="15884" max="15884" width="14.85546875" style="2" customWidth="1"/>
    <col min="15885" max="15885" width="15.5703125" style="2" customWidth="1"/>
    <col min="15886" max="15896" width="15.85546875" style="2" customWidth="1"/>
    <col min="15897" max="15917" width="8.7109375" style="2"/>
    <col min="15918" max="15918" width="11.140625" style="2" customWidth="1"/>
    <col min="15919" max="15930" width="8.7109375" style="2"/>
    <col min="15931" max="15931" width="10.42578125" style="2" bestFit="1" customWidth="1"/>
    <col min="15932" max="15942" width="8.7109375" style="2"/>
    <col min="15943" max="15943" width="46.85546875" style="2" customWidth="1"/>
    <col min="15944" max="15944" width="36" style="2" customWidth="1"/>
    <col min="15945" max="16118" width="8.7109375" style="2"/>
    <col min="16119" max="16119" width="11.85546875" style="2" customWidth="1"/>
    <col min="16120" max="16121" width="23.140625" style="2" customWidth="1"/>
    <col min="16122" max="16122" width="34.85546875" style="2" customWidth="1"/>
    <col min="16123" max="16123" width="27.42578125" style="2" customWidth="1"/>
    <col min="16124" max="16124" width="27.85546875" style="2" customWidth="1"/>
    <col min="16125" max="16127" width="22" style="2" customWidth="1"/>
    <col min="16128" max="16128" width="33.140625" style="2" customWidth="1"/>
    <col min="16129" max="16129" width="15.85546875" style="2" customWidth="1"/>
    <col min="16130" max="16130" width="24.85546875" style="2" customWidth="1"/>
    <col min="16131" max="16131" width="15.85546875" style="2" customWidth="1"/>
    <col min="16132" max="16132" width="15.140625" style="2" customWidth="1"/>
    <col min="16133" max="16133" width="12.140625" style="2" customWidth="1"/>
    <col min="16134" max="16134" width="14.5703125" style="2" customWidth="1"/>
    <col min="16135" max="16135" width="13.85546875" style="2" customWidth="1"/>
    <col min="16136" max="16137" width="15.42578125" style="2" customWidth="1"/>
    <col min="16138" max="16138" width="14.140625" style="2" customWidth="1"/>
    <col min="16139" max="16139" width="15.140625" style="2" customWidth="1"/>
    <col min="16140" max="16140" width="14.85546875" style="2" customWidth="1"/>
    <col min="16141" max="16141" width="15.5703125" style="2" customWidth="1"/>
    <col min="16142" max="16152" width="15.85546875" style="2" customWidth="1"/>
    <col min="16153" max="16173" width="8.7109375" style="2"/>
    <col min="16174" max="16174" width="11.140625" style="2" customWidth="1"/>
    <col min="16175" max="16186" width="8.7109375" style="2"/>
    <col min="16187" max="16187" width="10.42578125" style="2" bestFit="1" customWidth="1"/>
    <col min="16188" max="16198" width="8.7109375" style="2"/>
    <col min="16199" max="16199" width="46.85546875" style="2" customWidth="1"/>
    <col min="16200" max="16200" width="36" style="2" customWidth="1"/>
    <col min="16201" max="16376" width="8.7109375" style="2"/>
    <col min="16377" max="16384" width="8.7109375" style="2" customWidth="1"/>
  </cols>
  <sheetData>
    <row r="1" spans="2:23" ht="20.25" customHeight="1" x14ac:dyDescent="0.2">
      <c r="B1" s="1" t="s">
        <v>0</v>
      </c>
      <c r="C1" s="1"/>
      <c r="D1" s="1"/>
    </row>
    <row r="2" spans="2:23" ht="20.25" x14ac:dyDescent="0.2">
      <c r="B2" s="3" t="s">
        <v>1</v>
      </c>
      <c r="C2" s="3"/>
      <c r="D2" s="1"/>
    </row>
    <row r="3" spans="2:23" ht="20.25" x14ac:dyDescent="0.3">
      <c r="B3" s="1" t="s">
        <v>2</v>
      </c>
      <c r="C3" s="1"/>
      <c r="D3" s="4" t="s">
        <v>3</v>
      </c>
    </row>
    <row r="4" spans="2:23" ht="20.25" x14ac:dyDescent="0.2">
      <c r="B4" s="5" t="s">
        <v>4</v>
      </c>
      <c r="C4" s="5"/>
      <c r="D4" s="5"/>
    </row>
    <row r="7" spans="2:23" ht="15.75" x14ac:dyDescent="0.2">
      <c r="B7" s="6" t="s">
        <v>5</v>
      </c>
      <c r="C7" s="6"/>
    </row>
    <row r="8" spans="2:23" ht="15.75" x14ac:dyDescent="0.2">
      <c r="B8" s="6"/>
      <c r="C8" s="6"/>
    </row>
    <row r="9" spans="2:23" ht="19.5" customHeight="1" x14ac:dyDescent="0.2">
      <c r="B9" s="7"/>
      <c r="C9" s="7"/>
      <c r="D9" s="7"/>
      <c r="G9" s="7"/>
      <c r="H9" s="7"/>
      <c r="I9" s="7"/>
      <c r="J9" s="7"/>
    </row>
    <row r="10" spans="2:23" ht="19.5" customHeight="1" thickBot="1" x14ac:dyDescent="0.25">
      <c r="B10" s="169" t="s">
        <v>6</v>
      </c>
      <c r="C10" s="170"/>
      <c r="D10" s="171"/>
      <c r="E10" s="172" t="s">
        <v>7</v>
      </c>
      <c r="F10" s="173"/>
      <c r="G10" s="173"/>
      <c r="H10" s="173"/>
      <c r="I10" s="174"/>
      <c r="L10" s="175" t="s">
        <v>8</v>
      </c>
      <c r="M10" s="176"/>
      <c r="N10" s="176"/>
      <c r="O10" s="176"/>
      <c r="P10" s="176"/>
      <c r="Q10" s="176"/>
      <c r="R10" s="176"/>
      <c r="S10" s="176"/>
      <c r="T10" s="176"/>
    </row>
    <row r="11" spans="2:23" ht="85.5" customHeight="1" thickBot="1" x14ac:dyDescent="0.25">
      <c r="B11" s="177" t="s">
        <v>24</v>
      </c>
      <c r="C11" s="179"/>
      <c r="D11" s="178"/>
      <c r="E11" s="167" t="s">
        <v>25</v>
      </c>
      <c r="F11" s="168"/>
      <c r="G11" s="168"/>
      <c r="H11" s="168"/>
      <c r="I11" s="180"/>
      <c r="J11" s="177" t="s">
        <v>26</v>
      </c>
      <c r="K11" s="178"/>
      <c r="L11" s="167" t="s">
        <v>9</v>
      </c>
      <c r="M11" s="168"/>
      <c r="N11" s="168"/>
      <c r="O11" s="168"/>
      <c r="P11" s="168"/>
      <c r="Q11" s="168"/>
      <c r="R11" s="168"/>
      <c r="S11" s="168"/>
      <c r="T11" s="168"/>
      <c r="U11" s="167" t="s">
        <v>32</v>
      </c>
      <c r="V11" s="168"/>
      <c r="W11" s="22"/>
    </row>
    <row r="12" spans="2:23" ht="117" customHeight="1" x14ac:dyDescent="0.2">
      <c r="B12" s="23"/>
      <c r="C12" s="11" t="s">
        <v>41</v>
      </c>
      <c r="D12" s="12" t="s">
        <v>23</v>
      </c>
      <c r="E12" s="24"/>
      <c r="F12" s="13"/>
      <c r="G12" s="13"/>
      <c r="H12" s="13"/>
      <c r="I12" s="14" t="s">
        <v>12</v>
      </c>
      <c r="J12" s="158" t="s">
        <v>42</v>
      </c>
      <c r="K12" s="160" t="s">
        <v>18</v>
      </c>
      <c r="L12" s="162" t="s">
        <v>35</v>
      </c>
      <c r="M12" s="9" t="s">
        <v>13</v>
      </c>
      <c r="N12" s="9" t="s">
        <v>10</v>
      </c>
      <c r="O12" s="9" t="s">
        <v>21</v>
      </c>
      <c r="P12" s="9"/>
      <c r="Q12" s="9" t="s">
        <v>22</v>
      </c>
      <c r="R12" s="9"/>
      <c r="S12" s="9"/>
      <c r="T12" s="10"/>
      <c r="U12" s="162" t="s">
        <v>31</v>
      </c>
      <c r="V12" s="164" t="s">
        <v>33</v>
      </c>
      <c r="W12" s="156" t="s">
        <v>30</v>
      </c>
    </row>
    <row r="13" spans="2:23" ht="170.25" customHeight="1" thickBot="1" x14ac:dyDescent="0.25">
      <c r="B13" s="25" t="s">
        <v>14</v>
      </c>
      <c r="C13" s="26" t="s">
        <v>11</v>
      </c>
      <c r="D13" s="27" t="s">
        <v>17</v>
      </c>
      <c r="E13" s="28" t="s">
        <v>15</v>
      </c>
      <c r="F13" s="29" t="s">
        <v>19</v>
      </c>
      <c r="G13" s="29" t="s">
        <v>16</v>
      </c>
      <c r="H13" s="29" t="s">
        <v>20</v>
      </c>
      <c r="I13" s="27" t="s">
        <v>27</v>
      </c>
      <c r="J13" s="159"/>
      <c r="K13" s="161"/>
      <c r="L13" s="163"/>
      <c r="M13" s="30" t="s">
        <v>29</v>
      </c>
      <c r="N13" s="29" t="s">
        <v>36</v>
      </c>
      <c r="O13" s="30" t="s">
        <v>37</v>
      </c>
      <c r="P13" s="30" t="s">
        <v>38</v>
      </c>
      <c r="Q13" s="30" t="s">
        <v>28</v>
      </c>
      <c r="R13" s="30" t="s">
        <v>39</v>
      </c>
      <c r="S13" s="30" t="s">
        <v>40</v>
      </c>
      <c r="T13" s="27" t="s">
        <v>34</v>
      </c>
      <c r="U13" s="163"/>
      <c r="V13" s="165"/>
      <c r="W13" s="157"/>
    </row>
    <row r="14" spans="2:23" x14ac:dyDescent="0.2">
      <c r="B14" s="31" t="s">
        <v>43</v>
      </c>
      <c r="C14" s="74" t="s">
        <v>102</v>
      </c>
      <c r="D14" s="32" t="s">
        <v>44</v>
      </c>
      <c r="E14" s="33">
        <v>42275</v>
      </c>
      <c r="F14" s="33">
        <v>44069</v>
      </c>
      <c r="G14" s="33" t="s">
        <v>45</v>
      </c>
      <c r="H14" s="33">
        <v>47848</v>
      </c>
      <c r="I14" s="32" t="s">
        <v>46</v>
      </c>
      <c r="J14" s="32" t="s">
        <v>47</v>
      </c>
      <c r="K14" s="32" t="s">
        <v>48</v>
      </c>
      <c r="L14" s="32" t="s">
        <v>49</v>
      </c>
      <c r="M14" s="34">
        <f>275/365</f>
        <v>0.75342465753424659</v>
      </c>
      <c r="N14" s="35" t="s">
        <v>50</v>
      </c>
      <c r="O14" s="35"/>
      <c r="P14" s="35"/>
      <c r="Q14" s="32" t="s">
        <v>51</v>
      </c>
      <c r="R14" s="150" t="s">
        <v>278</v>
      </c>
      <c r="S14" s="35"/>
      <c r="T14" s="32" t="s">
        <v>53</v>
      </c>
      <c r="U14" s="32" t="s">
        <v>54</v>
      </c>
      <c r="V14" s="32" t="s">
        <v>55</v>
      </c>
      <c r="W14" s="36" t="s">
        <v>56</v>
      </c>
    </row>
    <row r="15" spans="2:23" x14ac:dyDescent="0.2">
      <c r="B15" s="20"/>
      <c r="C15" s="75"/>
      <c r="D15" s="15" t="s">
        <v>57</v>
      </c>
      <c r="E15" s="37"/>
      <c r="F15" s="37"/>
      <c r="G15" s="37" t="s">
        <v>58</v>
      </c>
      <c r="H15" s="37"/>
      <c r="I15" s="15"/>
      <c r="J15" s="15" t="s">
        <v>59</v>
      </c>
      <c r="K15" s="15" t="s">
        <v>48</v>
      </c>
      <c r="L15" s="38" t="s">
        <v>49</v>
      </c>
      <c r="M15" s="16">
        <v>0</v>
      </c>
      <c r="N15" s="39" t="s">
        <v>50</v>
      </c>
      <c r="O15" s="39"/>
      <c r="P15" s="39"/>
      <c r="Q15" s="15"/>
      <c r="R15" s="151"/>
      <c r="S15" s="39"/>
      <c r="T15" s="15" t="s">
        <v>58</v>
      </c>
      <c r="U15" s="15" t="s">
        <v>54</v>
      </c>
      <c r="V15" s="15" t="s">
        <v>55</v>
      </c>
      <c r="W15" s="40" t="s">
        <v>58</v>
      </c>
    </row>
    <row r="16" spans="2:23" x14ac:dyDescent="0.2">
      <c r="B16" s="20"/>
      <c r="C16" s="75"/>
      <c r="D16" s="38" t="s">
        <v>60</v>
      </c>
      <c r="E16" s="37"/>
      <c r="F16" s="37"/>
      <c r="G16" s="37" t="s">
        <v>58</v>
      </c>
      <c r="H16" s="37"/>
      <c r="I16" s="15"/>
      <c r="J16" s="15" t="s">
        <v>47</v>
      </c>
      <c r="K16" s="15" t="s">
        <v>48</v>
      </c>
      <c r="L16" s="38" t="s">
        <v>49</v>
      </c>
      <c r="M16" s="16">
        <v>0</v>
      </c>
      <c r="N16" s="39" t="s">
        <v>50</v>
      </c>
      <c r="O16" s="39"/>
      <c r="P16" s="39"/>
      <c r="Q16" s="15"/>
      <c r="R16" s="151"/>
      <c r="S16" s="39"/>
      <c r="T16" s="15" t="s">
        <v>58</v>
      </c>
      <c r="U16" s="15" t="s">
        <v>54</v>
      </c>
      <c r="V16" s="15" t="s">
        <v>55</v>
      </c>
      <c r="W16" s="40" t="s">
        <v>58</v>
      </c>
    </row>
    <row r="17" spans="1:133" x14ac:dyDescent="0.2">
      <c r="B17" s="20"/>
      <c r="C17" s="75"/>
      <c r="D17" s="15" t="s">
        <v>61</v>
      </c>
      <c r="E17" s="37"/>
      <c r="F17" s="37"/>
      <c r="G17" s="37" t="s">
        <v>58</v>
      </c>
      <c r="H17" s="37"/>
      <c r="I17" s="15"/>
      <c r="J17" s="15" t="s">
        <v>62</v>
      </c>
      <c r="K17" s="15" t="s">
        <v>48</v>
      </c>
      <c r="L17" s="38" t="s">
        <v>49</v>
      </c>
      <c r="M17" s="16">
        <v>0</v>
      </c>
      <c r="N17" s="39" t="s">
        <v>50</v>
      </c>
      <c r="O17" s="39"/>
      <c r="P17" s="39"/>
      <c r="Q17" s="15"/>
      <c r="R17" s="151"/>
      <c r="S17" s="39"/>
      <c r="T17" s="15" t="s">
        <v>58</v>
      </c>
      <c r="U17" s="15" t="s">
        <v>54</v>
      </c>
      <c r="V17" s="15" t="s">
        <v>55</v>
      </c>
      <c r="W17" s="40" t="s">
        <v>58</v>
      </c>
    </row>
    <row r="18" spans="1:133" x14ac:dyDescent="0.2">
      <c r="B18" s="20"/>
      <c r="C18" s="75"/>
      <c r="D18" s="15" t="s">
        <v>63</v>
      </c>
      <c r="E18" s="37"/>
      <c r="F18" s="37"/>
      <c r="G18" s="37" t="s">
        <v>58</v>
      </c>
      <c r="H18" s="37"/>
      <c r="I18" s="15"/>
      <c r="J18" s="15" t="s">
        <v>62</v>
      </c>
      <c r="K18" s="15" t="s">
        <v>48</v>
      </c>
      <c r="L18" s="38" t="s">
        <v>49</v>
      </c>
      <c r="M18" s="16">
        <v>0</v>
      </c>
      <c r="N18" s="39" t="s">
        <v>50</v>
      </c>
      <c r="O18" s="39"/>
      <c r="P18" s="39"/>
      <c r="Q18" s="15"/>
      <c r="R18" s="151"/>
      <c r="S18" s="39"/>
      <c r="T18" s="15" t="s">
        <v>58</v>
      </c>
      <c r="U18" s="15" t="s">
        <v>54</v>
      </c>
      <c r="V18" s="15" t="s">
        <v>55</v>
      </c>
      <c r="W18" s="40" t="s">
        <v>58</v>
      </c>
    </row>
    <row r="19" spans="1:133" s="18" customFormat="1" ht="12.75" customHeight="1" x14ac:dyDescent="0.2">
      <c r="A19" s="2"/>
      <c r="B19" s="20"/>
      <c r="C19" s="75"/>
      <c r="D19" s="15" t="s">
        <v>64</v>
      </c>
      <c r="E19" s="37"/>
      <c r="F19" s="37"/>
      <c r="G19" s="37" t="s">
        <v>58</v>
      </c>
      <c r="H19" s="37"/>
      <c r="I19" s="15"/>
      <c r="J19" s="15" t="s">
        <v>62</v>
      </c>
      <c r="K19" s="15" t="s">
        <v>48</v>
      </c>
      <c r="L19" s="38" t="s">
        <v>49</v>
      </c>
      <c r="M19" s="16">
        <v>0</v>
      </c>
      <c r="N19" s="39" t="s">
        <v>50</v>
      </c>
      <c r="O19" s="39"/>
      <c r="P19" s="39"/>
      <c r="Q19" s="15"/>
      <c r="R19" s="151"/>
      <c r="S19" s="39"/>
      <c r="T19" s="15" t="s">
        <v>58</v>
      </c>
      <c r="U19" s="15" t="s">
        <v>54</v>
      </c>
      <c r="V19" s="15" t="s">
        <v>55</v>
      </c>
      <c r="W19" s="40" t="s">
        <v>58</v>
      </c>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row>
    <row r="20" spans="1:133" s="18" customFormat="1" ht="25.5" x14ac:dyDescent="0.2">
      <c r="A20" s="2"/>
      <c r="B20" s="20"/>
      <c r="C20" s="75"/>
      <c r="D20" s="15" t="s">
        <v>65</v>
      </c>
      <c r="E20" s="37"/>
      <c r="F20" s="37"/>
      <c r="G20" s="37" t="s">
        <v>58</v>
      </c>
      <c r="H20" s="37"/>
      <c r="I20" s="15"/>
      <c r="J20" s="15" t="s">
        <v>66</v>
      </c>
      <c r="K20" s="15" t="s">
        <v>48</v>
      </c>
      <c r="L20" s="38" t="s">
        <v>49</v>
      </c>
      <c r="M20" s="16">
        <v>0</v>
      </c>
      <c r="N20" s="39" t="s">
        <v>50</v>
      </c>
      <c r="O20" s="39"/>
      <c r="P20" s="39"/>
      <c r="Q20" s="15"/>
      <c r="R20" s="151"/>
      <c r="S20" s="39"/>
      <c r="T20" s="15" t="s">
        <v>58</v>
      </c>
      <c r="U20" s="15" t="s">
        <v>54</v>
      </c>
      <c r="V20" s="15" t="s">
        <v>55</v>
      </c>
      <c r="W20" s="41" t="s">
        <v>67</v>
      </c>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row>
    <row r="21" spans="1:133" s="18" customFormat="1" x14ac:dyDescent="0.2">
      <c r="A21" s="2"/>
      <c r="B21" s="20"/>
      <c r="C21" s="75"/>
      <c r="D21" s="15" t="s">
        <v>68</v>
      </c>
      <c r="E21" s="37"/>
      <c r="F21" s="37"/>
      <c r="G21" s="37" t="s">
        <v>58</v>
      </c>
      <c r="H21" s="37"/>
      <c r="I21" s="15"/>
      <c r="J21" s="15" t="s">
        <v>69</v>
      </c>
      <c r="K21" s="15" t="s">
        <v>48</v>
      </c>
      <c r="L21" s="38" t="s">
        <v>49</v>
      </c>
      <c r="M21" s="16">
        <v>0</v>
      </c>
      <c r="N21" s="39" t="s">
        <v>50</v>
      </c>
      <c r="O21" s="39"/>
      <c r="P21" s="39"/>
      <c r="Q21" s="15"/>
      <c r="R21" s="151"/>
      <c r="S21" s="39"/>
      <c r="T21" s="15" t="s">
        <v>58</v>
      </c>
      <c r="U21" s="15" t="s">
        <v>54</v>
      </c>
      <c r="V21" s="15" t="s">
        <v>55</v>
      </c>
      <c r="W21" s="40" t="s">
        <v>58</v>
      </c>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row>
    <row r="22" spans="1:133" s="18" customFormat="1" x14ac:dyDescent="0.2">
      <c r="A22" s="2"/>
      <c r="B22" s="20"/>
      <c r="C22" s="75"/>
      <c r="D22" s="15" t="s">
        <v>70</v>
      </c>
      <c r="E22" s="37"/>
      <c r="F22" s="37"/>
      <c r="G22" s="37" t="s">
        <v>58</v>
      </c>
      <c r="H22" s="37"/>
      <c r="I22" s="15"/>
      <c r="J22" s="15" t="s">
        <v>69</v>
      </c>
      <c r="K22" s="15" t="s">
        <v>48</v>
      </c>
      <c r="L22" s="38" t="s">
        <v>49</v>
      </c>
      <c r="M22" s="16">
        <v>0</v>
      </c>
      <c r="N22" s="39" t="s">
        <v>50</v>
      </c>
      <c r="O22" s="39"/>
      <c r="P22" s="39"/>
      <c r="Q22" s="15"/>
      <c r="R22" s="151"/>
      <c r="S22" s="39"/>
      <c r="T22" s="15" t="s">
        <v>58</v>
      </c>
      <c r="U22" s="15" t="s">
        <v>54</v>
      </c>
      <c r="V22" s="15" t="s">
        <v>55</v>
      </c>
      <c r="W22" s="40" t="s">
        <v>58</v>
      </c>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row>
    <row r="23" spans="1:133" s="18" customFormat="1" x14ac:dyDescent="0.2">
      <c r="A23" s="2"/>
      <c r="B23" s="20"/>
      <c r="C23" s="75"/>
      <c r="D23" s="15" t="s">
        <v>71</v>
      </c>
      <c r="E23" s="37"/>
      <c r="F23" s="37"/>
      <c r="G23" s="37" t="s">
        <v>58</v>
      </c>
      <c r="H23" s="37"/>
      <c r="I23" s="15"/>
      <c r="J23" s="15" t="s">
        <v>72</v>
      </c>
      <c r="K23" s="15" t="s">
        <v>73</v>
      </c>
      <c r="L23" s="38" t="s">
        <v>49</v>
      </c>
      <c r="M23" s="16">
        <v>0</v>
      </c>
      <c r="N23" s="39" t="s">
        <v>50</v>
      </c>
      <c r="O23" s="39"/>
      <c r="P23" s="39"/>
      <c r="Q23" s="15"/>
      <c r="R23" s="152"/>
      <c r="S23" s="39"/>
      <c r="T23" s="15" t="s">
        <v>58</v>
      </c>
      <c r="U23" s="15" t="s">
        <v>54</v>
      </c>
      <c r="V23" s="15" t="s">
        <v>55</v>
      </c>
      <c r="W23" s="42" t="s">
        <v>56</v>
      </c>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row>
    <row r="24" spans="1:133" s="18" customFormat="1" x14ac:dyDescent="0.2">
      <c r="A24" s="2"/>
      <c r="B24" s="43"/>
      <c r="C24" s="76"/>
      <c r="D24" s="44" t="s">
        <v>74</v>
      </c>
      <c r="E24" s="45"/>
      <c r="F24" s="45"/>
      <c r="G24" s="46">
        <v>42370</v>
      </c>
      <c r="H24" s="45"/>
      <c r="I24" s="44"/>
      <c r="J24" s="47" t="s">
        <v>75</v>
      </c>
      <c r="K24" s="44"/>
      <c r="L24" s="44" t="s">
        <v>76</v>
      </c>
      <c r="M24" s="47"/>
      <c r="N24" s="48"/>
      <c r="O24" s="48" t="s">
        <v>77</v>
      </c>
      <c r="P24" s="48" t="s">
        <v>78</v>
      </c>
      <c r="Q24" s="44"/>
      <c r="R24" s="44"/>
      <c r="S24" s="153" t="s">
        <v>52</v>
      </c>
      <c r="T24" s="44" t="s">
        <v>58</v>
      </c>
      <c r="U24" s="44" t="s">
        <v>54</v>
      </c>
      <c r="V24" s="44" t="s">
        <v>79</v>
      </c>
      <c r="W24" s="49" t="s">
        <v>80</v>
      </c>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row>
    <row r="25" spans="1:133" s="18" customFormat="1" x14ac:dyDescent="0.2">
      <c r="A25" s="2"/>
      <c r="B25" s="43"/>
      <c r="C25" s="76"/>
      <c r="D25" s="44" t="s">
        <v>81</v>
      </c>
      <c r="E25" s="45"/>
      <c r="F25" s="45"/>
      <c r="G25" s="45" t="s">
        <v>58</v>
      </c>
      <c r="H25" s="45"/>
      <c r="I25" s="44"/>
      <c r="J25" s="47" t="s">
        <v>58</v>
      </c>
      <c r="K25" s="44"/>
      <c r="L25" s="44" t="s">
        <v>76</v>
      </c>
      <c r="M25" s="47"/>
      <c r="N25" s="48"/>
      <c r="O25" s="48" t="s">
        <v>77</v>
      </c>
      <c r="P25" s="48" t="s">
        <v>78</v>
      </c>
      <c r="Q25" s="44"/>
      <c r="R25" s="44"/>
      <c r="S25" s="154"/>
      <c r="T25" s="44" t="s">
        <v>58</v>
      </c>
      <c r="U25" s="44" t="s">
        <v>54</v>
      </c>
      <c r="V25" s="44" t="s">
        <v>79</v>
      </c>
      <c r="W25" s="49" t="s">
        <v>58</v>
      </c>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row>
    <row r="26" spans="1:133" s="18" customFormat="1" x14ac:dyDescent="0.2">
      <c r="A26" s="2"/>
      <c r="B26" s="43"/>
      <c r="C26" s="76"/>
      <c r="D26" s="44" t="s">
        <v>82</v>
      </c>
      <c r="E26" s="45"/>
      <c r="F26" s="45"/>
      <c r="G26" s="45" t="s">
        <v>58</v>
      </c>
      <c r="H26" s="45"/>
      <c r="I26" s="44"/>
      <c r="J26" s="47" t="s">
        <v>58</v>
      </c>
      <c r="K26" s="44"/>
      <c r="L26" s="44" t="s">
        <v>76</v>
      </c>
      <c r="M26" s="47"/>
      <c r="N26" s="48"/>
      <c r="O26" s="48" t="s">
        <v>83</v>
      </c>
      <c r="P26" s="48" t="s">
        <v>78</v>
      </c>
      <c r="Q26" s="44"/>
      <c r="R26" s="44"/>
      <c r="S26" s="154"/>
      <c r="T26" s="44" t="s">
        <v>58</v>
      </c>
      <c r="U26" s="44" t="s">
        <v>54</v>
      </c>
      <c r="V26" s="44" t="s">
        <v>79</v>
      </c>
      <c r="W26" s="49" t="s">
        <v>58</v>
      </c>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row>
    <row r="27" spans="1:133" s="18" customFormat="1" x14ac:dyDescent="0.2">
      <c r="A27" s="2"/>
      <c r="B27" s="43"/>
      <c r="C27" s="76"/>
      <c r="D27" s="44" t="s">
        <v>84</v>
      </c>
      <c r="E27" s="45"/>
      <c r="F27" s="45"/>
      <c r="G27" s="45" t="s">
        <v>58</v>
      </c>
      <c r="H27" s="45"/>
      <c r="I27" s="44"/>
      <c r="J27" s="47" t="s">
        <v>58</v>
      </c>
      <c r="K27" s="44"/>
      <c r="L27" s="44" t="s">
        <v>76</v>
      </c>
      <c r="M27" s="47"/>
      <c r="N27" s="48"/>
      <c r="O27" s="48" t="s">
        <v>77</v>
      </c>
      <c r="P27" s="48" t="s">
        <v>78</v>
      </c>
      <c r="Q27" s="44"/>
      <c r="R27" s="44"/>
      <c r="S27" s="154"/>
      <c r="T27" s="44" t="s">
        <v>58</v>
      </c>
      <c r="U27" s="44" t="s">
        <v>54</v>
      </c>
      <c r="V27" s="44" t="s">
        <v>79</v>
      </c>
      <c r="W27" s="49" t="s">
        <v>58</v>
      </c>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row>
    <row r="28" spans="1:133" s="18" customFormat="1" x14ac:dyDescent="0.2">
      <c r="A28" s="2"/>
      <c r="B28" s="43"/>
      <c r="C28" s="76"/>
      <c r="D28" s="44" t="s">
        <v>85</v>
      </c>
      <c r="E28" s="45"/>
      <c r="F28" s="45"/>
      <c r="G28" s="45" t="s">
        <v>58</v>
      </c>
      <c r="H28" s="45"/>
      <c r="I28" s="44"/>
      <c r="J28" s="47" t="s">
        <v>58</v>
      </c>
      <c r="K28" s="44"/>
      <c r="L28" s="44" t="s">
        <v>76</v>
      </c>
      <c r="M28" s="47"/>
      <c r="N28" s="48"/>
      <c r="O28" s="48" t="s">
        <v>86</v>
      </c>
      <c r="P28" s="48" t="s">
        <v>78</v>
      </c>
      <c r="Q28" s="44"/>
      <c r="R28" s="44"/>
      <c r="S28" s="154"/>
      <c r="T28" s="44" t="s">
        <v>58</v>
      </c>
      <c r="U28" s="44" t="s">
        <v>54</v>
      </c>
      <c r="V28" s="44" t="s">
        <v>79</v>
      </c>
      <c r="W28" s="49" t="s">
        <v>58</v>
      </c>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row>
    <row r="29" spans="1:133" s="18" customFormat="1" x14ac:dyDescent="0.2">
      <c r="A29" s="2"/>
      <c r="B29" s="43"/>
      <c r="C29" s="76"/>
      <c r="D29" s="44" t="s">
        <v>87</v>
      </c>
      <c r="E29" s="45"/>
      <c r="F29" s="45"/>
      <c r="G29" s="45" t="s">
        <v>58</v>
      </c>
      <c r="H29" s="45"/>
      <c r="I29" s="44"/>
      <c r="J29" s="47" t="s">
        <v>58</v>
      </c>
      <c r="K29" s="44"/>
      <c r="L29" s="44" t="s">
        <v>76</v>
      </c>
      <c r="M29" s="47"/>
      <c r="N29" s="48"/>
      <c r="O29" s="48" t="s">
        <v>86</v>
      </c>
      <c r="P29" s="48" t="s">
        <v>78</v>
      </c>
      <c r="Q29" s="44"/>
      <c r="R29" s="44"/>
      <c r="S29" s="154"/>
      <c r="T29" s="44" t="s">
        <v>58</v>
      </c>
      <c r="U29" s="44" t="s">
        <v>54</v>
      </c>
      <c r="V29" s="44" t="s">
        <v>79</v>
      </c>
      <c r="W29" s="49" t="s">
        <v>58</v>
      </c>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row>
    <row r="30" spans="1:133" s="18" customFormat="1" x14ac:dyDescent="0.2">
      <c r="A30" s="2"/>
      <c r="B30" s="43"/>
      <c r="C30" s="76"/>
      <c r="D30" s="44" t="s">
        <v>88</v>
      </c>
      <c r="E30" s="45"/>
      <c r="F30" s="45"/>
      <c r="G30" s="45" t="s">
        <v>89</v>
      </c>
      <c r="H30" s="45"/>
      <c r="I30" s="44"/>
      <c r="J30" s="47" t="s">
        <v>58</v>
      </c>
      <c r="K30" s="44"/>
      <c r="L30" s="44" t="s">
        <v>76</v>
      </c>
      <c r="M30" s="47"/>
      <c r="N30" s="48"/>
      <c r="O30" s="48" t="s">
        <v>90</v>
      </c>
      <c r="P30" s="48" t="s">
        <v>78</v>
      </c>
      <c r="Q30" s="44"/>
      <c r="R30" s="44"/>
      <c r="S30" s="154"/>
      <c r="T30" s="44" t="s">
        <v>58</v>
      </c>
      <c r="U30" s="44" t="s">
        <v>54</v>
      </c>
      <c r="V30" s="44" t="s">
        <v>91</v>
      </c>
      <c r="W30" s="49" t="s">
        <v>92</v>
      </c>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row>
    <row r="31" spans="1:133" ht="15" customHeight="1" x14ac:dyDescent="0.2">
      <c r="B31" s="43"/>
      <c r="C31" s="76"/>
      <c r="D31" s="44" t="s">
        <v>93</v>
      </c>
      <c r="E31" s="45"/>
      <c r="F31" s="45"/>
      <c r="G31" s="45" t="s">
        <v>45</v>
      </c>
      <c r="H31" s="45"/>
      <c r="I31" s="44"/>
      <c r="J31" s="47" t="s">
        <v>58</v>
      </c>
      <c r="K31" s="44"/>
      <c r="L31" s="44" t="s">
        <v>76</v>
      </c>
      <c r="M31" s="47"/>
      <c r="N31" s="48"/>
      <c r="O31" s="48" t="s">
        <v>90</v>
      </c>
      <c r="P31" s="48" t="s">
        <v>78</v>
      </c>
      <c r="Q31" s="44"/>
      <c r="R31" s="44"/>
      <c r="S31" s="154"/>
      <c r="T31" s="44" t="s">
        <v>58</v>
      </c>
      <c r="U31" s="44" t="s">
        <v>54</v>
      </c>
      <c r="V31" s="44" t="s">
        <v>91</v>
      </c>
      <c r="W31" s="49" t="s">
        <v>94</v>
      </c>
    </row>
    <row r="32" spans="1:133" x14ac:dyDescent="0.2">
      <c r="B32" s="43"/>
      <c r="C32" s="76"/>
      <c r="D32" s="44" t="s">
        <v>95</v>
      </c>
      <c r="E32" s="45"/>
      <c r="F32" s="45"/>
      <c r="G32" s="45" t="s">
        <v>58</v>
      </c>
      <c r="H32" s="45"/>
      <c r="I32" s="44"/>
      <c r="J32" s="47" t="s">
        <v>58</v>
      </c>
      <c r="K32" s="44"/>
      <c r="L32" s="44" t="s">
        <v>76</v>
      </c>
      <c r="M32" s="47"/>
      <c r="N32" s="48"/>
      <c r="O32" s="48" t="s">
        <v>96</v>
      </c>
      <c r="P32" s="48" t="s">
        <v>78</v>
      </c>
      <c r="Q32" s="44"/>
      <c r="R32" s="44"/>
      <c r="S32" s="154"/>
      <c r="T32" s="44" t="s">
        <v>58</v>
      </c>
      <c r="U32" s="44" t="s">
        <v>54</v>
      </c>
      <c r="V32" s="44" t="s">
        <v>91</v>
      </c>
      <c r="W32" s="49" t="s">
        <v>58</v>
      </c>
    </row>
    <row r="33" spans="2:23" ht="12.75" customHeight="1" x14ac:dyDescent="0.2">
      <c r="B33" s="43"/>
      <c r="C33" s="76"/>
      <c r="D33" s="44" t="s">
        <v>97</v>
      </c>
      <c r="E33" s="45"/>
      <c r="F33" s="45"/>
      <c r="G33" s="45">
        <v>42370</v>
      </c>
      <c r="H33" s="45"/>
      <c r="I33" s="44"/>
      <c r="J33" s="47" t="s">
        <v>58</v>
      </c>
      <c r="K33" s="44"/>
      <c r="L33" s="44" t="s">
        <v>76</v>
      </c>
      <c r="M33" s="47"/>
      <c r="N33" s="48"/>
      <c r="O33" s="48" t="s">
        <v>98</v>
      </c>
      <c r="P33" s="48" t="s">
        <v>78</v>
      </c>
      <c r="Q33" s="44"/>
      <c r="R33" s="44"/>
      <c r="S33" s="154"/>
      <c r="T33" s="44" t="s">
        <v>58</v>
      </c>
      <c r="U33" s="44" t="s">
        <v>54</v>
      </c>
      <c r="V33" s="44" t="s">
        <v>91</v>
      </c>
      <c r="W33" s="49"/>
    </row>
    <row r="34" spans="2:23" x14ac:dyDescent="0.2">
      <c r="B34" s="43"/>
      <c r="C34" s="76"/>
      <c r="D34" s="44" t="s">
        <v>99</v>
      </c>
      <c r="E34" s="45"/>
      <c r="F34" s="45"/>
      <c r="G34" s="45" t="s">
        <v>58</v>
      </c>
      <c r="H34" s="45"/>
      <c r="I34" s="44"/>
      <c r="J34" s="47" t="s">
        <v>58</v>
      </c>
      <c r="K34" s="44"/>
      <c r="L34" s="44" t="s">
        <v>76</v>
      </c>
      <c r="M34" s="47"/>
      <c r="N34" s="48"/>
      <c r="O34" s="48" t="s">
        <v>98</v>
      </c>
      <c r="P34" s="48" t="s">
        <v>78</v>
      </c>
      <c r="Q34" s="44"/>
      <c r="R34" s="44"/>
      <c r="S34" s="154"/>
      <c r="T34" s="44" t="s">
        <v>58</v>
      </c>
      <c r="U34" s="44" t="s">
        <v>54</v>
      </c>
      <c r="V34" s="44" t="s">
        <v>91</v>
      </c>
      <c r="W34" s="49"/>
    </row>
    <row r="35" spans="2:23" ht="13.5" thickBot="1" x14ac:dyDescent="0.25">
      <c r="B35" s="50"/>
      <c r="C35" s="77"/>
      <c r="D35" s="51" t="s">
        <v>100</v>
      </c>
      <c r="E35" s="52"/>
      <c r="F35" s="52"/>
      <c r="G35" s="52" t="s">
        <v>58</v>
      </c>
      <c r="H35" s="52"/>
      <c r="I35" s="51"/>
      <c r="J35" s="53" t="s">
        <v>58</v>
      </c>
      <c r="K35" s="51"/>
      <c r="L35" s="51" t="s">
        <v>76</v>
      </c>
      <c r="M35" s="53"/>
      <c r="N35" s="54"/>
      <c r="O35" s="54" t="s">
        <v>101</v>
      </c>
      <c r="P35" s="54" t="s">
        <v>78</v>
      </c>
      <c r="Q35" s="51"/>
      <c r="R35" s="51"/>
      <c r="S35" s="155"/>
      <c r="T35" s="51" t="s">
        <v>58</v>
      </c>
      <c r="U35" s="51" t="s">
        <v>54</v>
      </c>
      <c r="V35" s="51" t="s">
        <v>91</v>
      </c>
      <c r="W35" s="55"/>
    </row>
    <row r="36" spans="2:23" x14ac:dyDescent="0.2">
      <c r="B36" s="31" t="s">
        <v>43</v>
      </c>
      <c r="C36" s="74" t="s">
        <v>114</v>
      </c>
      <c r="D36" s="32" t="s">
        <v>44</v>
      </c>
      <c r="E36" s="33">
        <v>43077</v>
      </c>
      <c r="F36" s="33">
        <v>44459</v>
      </c>
      <c r="G36" s="33" t="s">
        <v>103</v>
      </c>
      <c r="H36" s="33">
        <v>48579</v>
      </c>
      <c r="I36" s="32" t="s">
        <v>46</v>
      </c>
      <c r="J36" s="56">
        <v>35000</v>
      </c>
      <c r="K36" s="32" t="s">
        <v>48</v>
      </c>
      <c r="L36" s="32" t="s">
        <v>49</v>
      </c>
      <c r="M36" s="34">
        <f>264.7/365</f>
        <v>0.72520547945205471</v>
      </c>
      <c r="N36" s="35" t="s">
        <v>50</v>
      </c>
      <c r="O36" s="57"/>
      <c r="P36" s="35"/>
      <c r="Q36" s="32" t="s">
        <v>104</v>
      </c>
      <c r="R36" s="150" t="s">
        <v>279</v>
      </c>
      <c r="S36" s="32"/>
      <c r="T36" s="32" t="s">
        <v>53</v>
      </c>
      <c r="U36" s="32" t="s">
        <v>158</v>
      </c>
      <c r="V36" s="32" t="s">
        <v>55</v>
      </c>
      <c r="W36" s="58" t="s">
        <v>106</v>
      </c>
    </row>
    <row r="37" spans="2:23" x14ac:dyDescent="0.2">
      <c r="B37" s="20"/>
      <c r="C37" s="75"/>
      <c r="D37" s="15" t="s">
        <v>60</v>
      </c>
      <c r="E37" s="37"/>
      <c r="F37" s="37"/>
      <c r="G37" s="37" t="s">
        <v>58</v>
      </c>
      <c r="H37" s="37"/>
      <c r="I37" s="15"/>
      <c r="J37" s="16">
        <v>35000</v>
      </c>
      <c r="K37" s="15" t="s">
        <v>48</v>
      </c>
      <c r="L37" s="15" t="s">
        <v>49</v>
      </c>
      <c r="M37" s="16">
        <v>0</v>
      </c>
      <c r="N37" s="39" t="s">
        <v>50</v>
      </c>
      <c r="O37" s="19"/>
      <c r="P37" s="39"/>
      <c r="Q37" s="15"/>
      <c r="R37" s="151"/>
      <c r="S37" s="15"/>
      <c r="T37" s="15" t="s">
        <v>58</v>
      </c>
      <c r="U37" s="15" t="s">
        <v>158</v>
      </c>
      <c r="V37" s="59" t="s">
        <v>55</v>
      </c>
      <c r="W37" s="60" t="s">
        <v>58</v>
      </c>
    </row>
    <row r="38" spans="2:23" ht="12.75" customHeight="1" x14ac:dyDescent="0.2">
      <c r="B38" s="20"/>
      <c r="C38" s="75"/>
      <c r="D38" s="15" t="s">
        <v>61</v>
      </c>
      <c r="E38" s="37"/>
      <c r="F38" s="37"/>
      <c r="G38" s="37" t="s">
        <v>45</v>
      </c>
      <c r="H38" s="37"/>
      <c r="I38" s="15"/>
      <c r="J38" s="16">
        <v>8750</v>
      </c>
      <c r="K38" s="15" t="s">
        <v>48</v>
      </c>
      <c r="L38" s="15" t="s">
        <v>49</v>
      </c>
      <c r="M38" s="16">
        <v>0</v>
      </c>
      <c r="N38" s="39" t="s">
        <v>50</v>
      </c>
      <c r="O38" s="19"/>
      <c r="P38" s="39"/>
      <c r="Q38" s="15"/>
      <c r="R38" s="151"/>
      <c r="S38" s="15"/>
      <c r="T38" s="15" t="s">
        <v>58</v>
      </c>
      <c r="U38" s="15" t="s">
        <v>158</v>
      </c>
      <c r="V38" s="59" t="s">
        <v>55</v>
      </c>
      <c r="W38" s="60" t="s">
        <v>107</v>
      </c>
    </row>
    <row r="39" spans="2:23" x14ac:dyDescent="0.2">
      <c r="B39" s="20"/>
      <c r="C39" s="75"/>
      <c r="D39" s="15" t="s">
        <v>63</v>
      </c>
      <c r="E39" s="37"/>
      <c r="F39" s="37"/>
      <c r="G39" s="61" t="s">
        <v>58</v>
      </c>
      <c r="H39" s="37"/>
      <c r="I39" s="15"/>
      <c r="J39" s="16">
        <v>8750</v>
      </c>
      <c r="K39" s="15" t="s">
        <v>48</v>
      </c>
      <c r="L39" s="15" t="s">
        <v>49</v>
      </c>
      <c r="M39" s="16">
        <v>0</v>
      </c>
      <c r="N39" s="39" t="s">
        <v>50</v>
      </c>
      <c r="O39" s="19"/>
      <c r="P39" s="39"/>
      <c r="Q39" s="15"/>
      <c r="R39" s="151"/>
      <c r="S39" s="15"/>
      <c r="T39" s="15" t="s">
        <v>58</v>
      </c>
      <c r="U39" s="15" t="s">
        <v>158</v>
      </c>
      <c r="V39" s="59" t="s">
        <v>55</v>
      </c>
      <c r="W39" s="60" t="s">
        <v>58</v>
      </c>
    </row>
    <row r="40" spans="2:23" x14ac:dyDescent="0.2">
      <c r="B40" s="20"/>
      <c r="C40" s="75"/>
      <c r="D40" s="15" t="s">
        <v>71</v>
      </c>
      <c r="E40" s="37"/>
      <c r="F40" s="62"/>
      <c r="G40" s="37" t="s">
        <v>108</v>
      </c>
      <c r="H40" s="37"/>
      <c r="I40" s="15"/>
      <c r="J40" s="16">
        <v>1400000</v>
      </c>
      <c r="K40" s="15" t="s">
        <v>73</v>
      </c>
      <c r="L40" s="15" t="s">
        <v>49</v>
      </c>
      <c r="M40" s="16">
        <v>0</v>
      </c>
      <c r="N40" s="39" t="s">
        <v>50</v>
      </c>
      <c r="O40" s="19"/>
      <c r="P40" s="39"/>
      <c r="Q40" s="15"/>
      <c r="R40" s="151"/>
      <c r="S40" s="63"/>
      <c r="T40" s="15" t="s">
        <v>58</v>
      </c>
      <c r="U40" s="15" t="s">
        <v>158</v>
      </c>
      <c r="V40" s="59" t="s">
        <v>55</v>
      </c>
      <c r="W40" s="60" t="s">
        <v>109</v>
      </c>
    </row>
    <row r="41" spans="2:23" x14ac:dyDescent="0.2">
      <c r="B41" s="20"/>
      <c r="C41" s="75"/>
      <c r="D41" s="15" t="s">
        <v>110</v>
      </c>
      <c r="E41" s="37"/>
      <c r="F41" s="62"/>
      <c r="G41" s="37" t="s">
        <v>103</v>
      </c>
      <c r="H41" s="64"/>
      <c r="I41" s="15"/>
      <c r="J41" s="16">
        <v>17500</v>
      </c>
      <c r="K41" s="15" t="s">
        <v>48</v>
      </c>
      <c r="L41" s="15" t="s">
        <v>49</v>
      </c>
      <c r="M41" s="17">
        <f>25/365</f>
        <v>6.8493150684931503E-2</v>
      </c>
      <c r="N41" s="39" t="s">
        <v>50</v>
      </c>
      <c r="O41" s="19"/>
      <c r="P41" s="39"/>
      <c r="Q41" s="15" t="s">
        <v>111</v>
      </c>
      <c r="R41" s="152"/>
      <c r="S41" s="63"/>
      <c r="T41" s="15" t="s">
        <v>58</v>
      </c>
      <c r="U41" s="15" t="s">
        <v>158</v>
      </c>
      <c r="V41" s="59" t="s">
        <v>55</v>
      </c>
      <c r="W41" s="60" t="s">
        <v>106</v>
      </c>
    </row>
    <row r="42" spans="2:23" x14ac:dyDescent="0.2">
      <c r="B42" s="43"/>
      <c r="C42" s="76"/>
      <c r="D42" s="44" t="s">
        <v>74</v>
      </c>
      <c r="E42" s="45"/>
      <c r="F42" s="45"/>
      <c r="G42" s="45">
        <v>43101</v>
      </c>
      <c r="H42" s="45"/>
      <c r="I42" s="44"/>
      <c r="J42" s="47" t="s">
        <v>75</v>
      </c>
      <c r="K42" s="44"/>
      <c r="L42" s="44" t="s">
        <v>76</v>
      </c>
      <c r="M42" s="44"/>
      <c r="N42" s="48"/>
      <c r="O42" s="65">
        <v>7.9000000000000001E-2</v>
      </c>
      <c r="P42" s="48" t="s">
        <v>78</v>
      </c>
      <c r="Q42" s="44"/>
      <c r="R42" s="66"/>
      <c r="S42" s="153" t="s">
        <v>105</v>
      </c>
      <c r="T42" s="44" t="s">
        <v>58</v>
      </c>
      <c r="U42" s="44" t="s">
        <v>158</v>
      </c>
      <c r="V42" s="67" t="s">
        <v>79</v>
      </c>
      <c r="W42" s="68" t="s">
        <v>80</v>
      </c>
    </row>
    <row r="43" spans="2:23" x14ac:dyDescent="0.2">
      <c r="B43" s="43"/>
      <c r="C43" s="76"/>
      <c r="D43" s="44" t="s">
        <v>81</v>
      </c>
      <c r="E43" s="45"/>
      <c r="F43" s="45"/>
      <c r="G43" s="45" t="s">
        <v>58</v>
      </c>
      <c r="H43" s="45"/>
      <c r="I43" s="44"/>
      <c r="J43" s="47" t="s">
        <v>58</v>
      </c>
      <c r="K43" s="44"/>
      <c r="L43" s="44" t="s">
        <v>76</v>
      </c>
      <c r="M43" s="44"/>
      <c r="N43" s="48"/>
      <c r="O43" s="65">
        <v>7.9000000000000001E-2</v>
      </c>
      <c r="P43" s="48" t="s">
        <v>78</v>
      </c>
      <c r="Q43" s="44"/>
      <c r="R43" s="69"/>
      <c r="S43" s="154"/>
      <c r="T43" s="44" t="s">
        <v>58</v>
      </c>
      <c r="U43" s="44" t="s">
        <v>158</v>
      </c>
      <c r="V43" s="67" t="s">
        <v>79</v>
      </c>
      <c r="W43" s="68" t="s">
        <v>58</v>
      </c>
    </row>
    <row r="44" spans="2:23" ht="12.75" customHeight="1" x14ac:dyDescent="0.2">
      <c r="B44" s="43"/>
      <c r="C44" s="76"/>
      <c r="D44" s="44" t="s">
        <v>82</v>
      </c>
      <c r="E44" s="45"/>
      <c r="F44" s="45"/>
      <c r="G44" s="45" t="s">
        <v>58</v>
      </c>
      <c r="H44" s="45"/>
      <c r="I44" s="45"/>
      <c r="J44" s="47" t="s">
        <v>58</v>
      </c>
      <c r="K44" s="44"/>
      <c r="L44" s="44" t="s">
        <v>76</v>
      </c>
      <c r="M44" s="44"/>
      <c r="N44" s="48"/>
      <c r="O44" s="65">
        <v>3.95E-2</v>
      </c>
      <c r="P44" s="48" t="s">
        <v>78</v>
      </c>
      <c r="Q44" s="44"/>
      <c r="R44" s="69"/>
      <c r="S44" s="154"/>
      <c r="T44" s="44" t="s">
        <v>58</v>
      </c>
      <c r="U44" s="44" t="s">
        <v>158</v>
      </c>
      <c r="V44" s="44" t="s">
        <v>79</v>
      </c>
      <c r="W44" s="70" t="s">
        <v>58</v>
      </c>
    </row>
    <row r="45" spans="2:23" x14ac:dyDescent="0.2">
      <c r="B45" s="43"/>
      <c r="C45" s="76"/>
      <c r="D45" s="44" t="s">
        <v>84</v>
      </c>
      <c r="E45" s="45"/>
      <c r="F45" s="45"/>
      <c r="G45" s="45" t="s">
        <v>58</v>
      </c>
      <c r="H45" s="45"/>
      <c r="I45" s="45"/>
      <c r="J45" s="47" t="s">
        <v>58</v>
      </c>
      <c r="K45" s="44"/>
      <c r="L45" s="44" t="s">
        <v>76</v>
      </c>
      <c r="M45" s="44"/>
      <c r="N45" s="48"/>
      <c r="O45" s="65">
        <v>7.9000000000000001E-2</v>
      </c>
      <c r="P45" s="48" t="s">
        <v>78</v>
      </c>
      <c r="Q45" s="44"/>
      <c r="R45" s="69"/>
      <c r="S45" s="154"/>
      <c r="T45" s="44" t="s">
        <v>58</v>
      </c>
      <c r="U45" s="44" t="s">
        <v>158</v>
      </c>
      <c r="V45" s="44" t="s">
        <v>79</v>
      </c>
      <c r="W45" s="49" t="s">
        <v>58</v>
      </c>
    </row>
    <row r="46" spans="2:23" ht="25.5" x14ac:dyDescent="0.2">
      <c r="B46" s="43"/>
      <c r="C46" s="76"/>
      <c r="D46" s="44" t="s">
        <v>88</v>
      </c>
      <c r="E46" s="45"/>
      <c r="F46" s="45"/>
      <c r="G46" s="45" t="s">
        <v>108</v>
      </c>
      <c r="H46" s="45"/>
      <c r="I46" s="44"/>
      <c r="J46" s="47" t="s">
        <v>58</v>
      </c>
      <c r="K46" s="44"/>
      <c r="L46" s="44" t="s">
        <v>76</v>
      </c>
      <c r="M46" s="44"/>
      <c r="N46" s="48"/>
      <c r="O46" s="65" t="s">
        <v>112</v>
      </c>
      <c r="P46" s="48" t="s">
        <v>78</v>
      </c>
      <c r="Q46" s="44"/>
      <c r="R46" s="69"/>
      <c r="S46" s="154"/>
      <c r="T46" s="44" t="s">
        <v>58</v>
      </c>
      <c r="U46" s="44" t="s">
        <v>158</v>
      </c>
      <c r="V46" s="44" t="s">
        <v>91</v>
      </c>
      <c r="W46" s="71" t="s">
        <v>113</v>
      </c>
    </row>
    <row r="47" spans="2:23" ht="12.75" customHeight="1" x14ac:dyDescent="0.2">
      <c r="B47" s="43"/>
      <c r="C47" s="76"/>
      <c r="D47" s="44" t="s">
        <v>93</v>
      </c>
      <c r="E47" s="45"/>
      <c r="F47" s="45"/>
      <c r="G47" s="46">
        <v>43101</v>
      </c>
      <c r="H47" s="45"/>
      <c r="I47" s="45"/>
      <c r="J47" s="44" t="s">
        <v>58</v>
      </c>
      <c r="K47" s="44"/>
      <c r="L47" s="44" t="s">
        <v>76</v>
      </c>
      <c r="M47" s="44"/>
      <c r="N47" s="48"/>
      <c r="O47" s="65">
        <v>0.9</v>
      </c>
      <c r="P47" s="48" t="s">
        <v>78</v>
      </c>
      <c r="Q47" s="44"/>
      <c r="R47" s="69"/>
      <c r="S47" s="154"/>
      <c r="T47" s="44" t="s">
        <v>58</v>
      </c>
      <c r="U47" s="44" t="s">
        <v>158</v>
      </c>
      <c r="V47" s="44" t="s">
        <v>91</v>
      </c>
      <c r="W47" s="49"/>
    </row>
    <row r="48" spans="2:23" ht="15" customHeight="1" x14ac:dyDescent="0.2">
      <c r="B48" s="43"/>
      <c r="C48" s="76"/>
      <c r="D48" s="44" t="s">
        <v>95</v>
      </c>
      <c r="E48" s="45"/>
      <c r="F48" s="45"/>
      <c r="G48" s="45">
        <v>43831</v>
      </c>
      <c r="H48" s="45"/>
      <c r="I48" s="45"/>
      <c r="J48" s="44" t="s">
        <v>58</v>
      </c>
      <c r="K48" s="44"/>
      <c r="L48" s="44" t="s">
        <v>76</v>
      </c>
      <c r="M48" s="44"/>
      <c r="N48" s="48"/>
      <c r="O48" s="65">
        <v>0.9</v>
      </c>
      <c r="P48" s="48" t="s">
        <v>78</v>
      </c>
      <c r="Q48" s="44"/>
      <c r="R48" s="69"/>
      <c r="S48" s="154"/>
      <c r="T48" s="44" t="s">
        <v>58</v>
      </c>
      <c r="U48" s="44" t="s">
        <v>158</v>
      </c>
      <c r="V48" s="44" t="s">
        <v>91</v>
      </c>
      <c r="W48" s="49"/>
    </row>
    <row r="49" spans="2:23" ht="15.75" customHeight="1" x14ac:dyDescent="0.2">
      <c r="B49" s="43"/>
      <c r="C49" s="76"/>
      <c r="D49" s="44" t="s">
        <v>97</v>
      </c>
      <c r="E49" s="45"/>
      <c r="F49" s="45"/>
      <c r="G49" s="45" t="s">
        <v>58</v>
      </c>
      <c r="H49" s="45"/>
      <c r="I49" s="45"/>
      <c r="J49" s="44" t="s">
        <v>58</v>
      </c>
      <c r="K49" s="44"/>
      <c r="L49" s="44" t="s">
        <v>76</v>
      </c>
      <c r="M49" s="44"/>
      <c r="N49" s="48"/>
      <c r="O49" s="65">
        <v>3.6</v>
      </c>
      <c r="P49" s="48" t="s">
        <v>78</v>
      </c>
      <c r="Q49" s="44"/>
      <c r="R49" s="69"/>
      <c r="S49" s="154"/>
      <c r="T49" s="44" t="s">
        <v>58</v>
      </c>
      <c r="U49" s="44" t="s">
        <v>158</v>
      </c>
      <c r="V49" s="44" t="s">
        <v>91</v>
      </c>
      <c r="W49" s="49"/>
    </row>
    <row r="50" spans="2:23" ht="15" customHeight="1" x14ac:dyDescent="0.2">
      <c r="B50" s="43"/>
      <c r="C50" s="76"/>
      <c r="D50" s="44" t="s">
        <v>99</v>
      </c>
      <c r="E50" s="45"/>
      <c r="F50" s="45"/>
      <c r="G50" s="45" t="s">
        <v>58</v>
      </c>
      <c r="H50" s="45"/>
      <c r="I50" s="45"/>
      <c r="J50" s="44" t="s">
        <v>58</v>
      </c>
      <c r="K50" s="44"/>
      <c r="L50" s="44" t="s">
        <v>76</v>
      </c>
      <c r="M50" s="44"/>
      <c r="N50" s="48"/>
      <c r="O50" s="65">
        <v>10</v>
      </c>
      <c r="P50" s="48" t="s">
        <v>78</v>
      </c>
      <c r="Q50" s="44"/>
      <c r="R50" s="69"/>
      <c r="S50" s="154"/>
      <c r="T50" s="44" t="s">
        <v>58</v>
      </c>
      <c r="U50" s="44" t="s">
        <v>158</v>
      </c>
      <c r="V50" s="44" t="s">
        <v>91</v>
      </c>
      <c r="W50" s="49"/>
    </row>
    <row r="51" spans="2:23" ht="13.5" thickBot="1" x14ac:dyDescent="0.25">
      <c r="B51" s="50"/>
      <c r="C51" s="77"/>
      <c r="D51" s="51" t="s">
        <v>100</v>
      </c>
      <c r="E51" s="52"/>
      <c r="F51" s="52"/>
      <c r="G51" s="52" t="s">
        <v>58</v>
      </c>
      <c r="H51" s="52"/>
      <c r="I51" s="52"/>
      <c r="J51" s="51" t="s">
        <v>58</v>
      </c>
      <c r="K51" s="51"/>
      <c r="L51" s="51" t="s">
        <v>76</v>
      </c>
      <c r="M51" s="51"/>
      <c r="N51" s="54"/>
      <c r="O51" s="72">
        <v>10</v>
      </c>
      <c r="P51" s="54" t="s">
        <v>78</v>
      </c>
      <c r="Q51" s="51"/>
      <c r="R51" s="73"/>
      <c r="S51" s="155"/>
      <c r="T51" s="51" t="s">
        <v>58</v>
      </c>
      <c r="U51" s="51" t="s">
        <v>158</v>
      </c>
      <c r="V51" s="51" t="s">
        <v>91</v>
      </c>
      <c r="W51" s="55"/>
    </row>
    <row r="52" spans="2:23" ht="12.75" customHeight="1" x14ac:dyDescent="0.2">
      <c r="B52" s="31" t="s">
        <v>43</v>
      </c>
      <c r="C52" s="74" t="s">
        <v>155</v>
      </c>
      <c r="D52" s="32" t="s">
        <v>44</v>
      </c>
      <c r="E52" s="33">
        <v>42339</v>
      </c>
      <c r="F52" s="33">
        <v>44651</v>
      </c>
      <c r="G52" s="33" t="s">
        <v>140</v>
      </c>
      <c r="H52" s="33">
        <v>46022</v>
      </c>
      <c r="I52" s="32" t="s">
        <v>46</v>
      </c>
      <c r="J52" s="32" t="s">
        <v>115</v>
      </c>
      <c r="K52" s="32" t="s">
        <v>48</v>
      </c>
      <c r="L52" s="32" t="s">
        <v>49</v>
      </c>
      <c r="M52" s="34">
        <f>230/365</f>
        <v>0.63013698630136983</v>
      </c>
      <c r="N52" s="35" t="s">
        <v>50</v>
      </c>
      <c r="O52" s="35"/>
      <c r="P52" s="35"/>
      <c r="Q52" s="35" t="s">
        <v>141</v>
      </c>
      <c r="R52" s="150" t="s">
        <v>280</v>
      </c>
      <c r="S52" s="35"/>
      <c r="T52" s="32" t="s">
        <v>53</v>
      </c>
      <c r="U52" s="15" t="s">
        <v>54</v>
      </c>
      <c r="V52" s="32" t="s">
        <v>55</v>
      </c>
      <c r="W52" s="36" t="s">
        <v>143</v>
      </c>
    </row>
    <row r="53" spans="2:23" x14ac:dyDescent="0.2">
      <c r="B53" s="20"/>
      <c r="C53" s="15"/>
      <c r="D53" s="15" t="s">
        <v>60</v>
      </c>
      <c r="E53" s="37"/>
      <c r="F53" s="37"/>
      <c r="G53" s="37" t="s">
        <v>58</v>
      </c>
      <c r="H53" s="37" t="s">
        <v>58</v>
      </c>
      <c r="I53" s="15"/>
      <c r="J53" s="15" t="s">
        <v>115</v>
      </c>
      <c r="K53" s="38" t="s">
        <v>48</v>
      </c>
      <c r="L53" s="38" t="s">
        <v>49</v>
      </c>
      <c r="M53" s="16">
        <v>0</v>
      </c>
      <c r="N53" s="79" t="s">
        <v>50</v>
      </c>
      <c r="O53" s="39"/>
      <c r="P53" s="39"/>
      <c r="Q53" s="15"/>
      <c r="R53" s="151"/>
      <c r="S53" s="39"/>
      <c r="T53" s="15" t="s">
        <v>58</v>
      </c>
      <c r="U53" s="15" t="s">
        <v>54</v>
      </c>
      <c r="V53" s="15" t="s">
        <v>55</v>
      </c>
      <c r="W53" s="40" t="s">
        <v>58</v>
      </c>
    </row>
    <row r="54" spans="2:23" x14ac:dyDescent="0.2">
      <c r="B54" s="20"/>
      <c r="C54" s="15"/>
      <c r="D54" s="15" t="s">
        <v>61</v>
      </c>
      <c r="E54" s="37"/>
      <c r="F54" s="37"/>
      <c r="G54" s="37" t="s">
        <v>58</v>
      </c>
      <c r="H54" s="37" t="s">
        <v>58</v>
      </c>
      <c r="I54" s="15"/>
      <c r="J54" s="15" t="s">
        <v>117</v>
      </c>
      <c r="K54" s="38" t="s">
        <v>48</v>
      </c>
      <c r="L54" s="38" t="s">
        <v>49</v>
      </c>
      <c r="M54" s="16">
        <v>0</v>
      </c>
      <c r="N54" s="79" t="s">
        <v>50</v>
      </c>
      <c r="O54" s="39"/>
      <c r="P54" s="39"/>
      <c r="Q54" s="15"/>
      <c r="R54" s="151"/>
      <c r="S54" s="39"/>
      <c r="T54" s="15" t="s">
        <v>58</v>
      </c>
      <c r="U54" s="15" t="s">
        <v>54</v>
      </c>
      <c r="V54" s="15" t="s">
        <v>55</v>
      </c>
      <c r="W54" s="40" t="s">
        <v>58</v>
      </c>
    </row>
    <row r="55" spans="2:23" x14ac:dyDescent="0.2">
      <c r="B55" s="20"/>
      <c r="C55" s="15"/>
      <c r="D55" s="15" t="s">
        <v>63</v>
      </c>
      <c r="E55" s="37"/>
      <c r="F55" s="37"/>
      <c r="G55" s="37" t="s">
        <v>144</v>
      </c>
      <c r="H55" s="37" t="s">
        <v>58</v>
      </c>
      <c r="I55" s="15"/>
      <c r="J55" s="15" t="s">
        <v>117</v>
      </c>
      <c r="K55" s="38" t="s">
        <v>48</v>
      </c>
      <c r="L55" s="38" t="s">
        <v>49</v>
      </c>
      <c r="M55" s="16">
        <v>0</v>
      </c>
      <c r="N55" s="79" t="s">
        <v>50</v>
      </c>
      <c r="O55" s="39"/>
      <c r="P55" s="39"/>
      <c r="Q55" s="15"/>
      <c r="R55" s="151"/>
      <c r="S55" s="39"/>
      <c r="T55" s="15" t="s">
        <v>58</v>
      </c>
      <c r="U55" s="15" t="s">
        <v>54</v>
      </c>
      <c r="V55" s="15" t="s">
        <v>55</v>
      </c>
      <c r="W55" s="84" t="s">
        <v>145</v>
      </c>
    </row>
    <row r="56" spans="2:23" ht="12.75" customHeight="1" x14ac:dyDescent="0.2">
      <c r="B56" s="20"/>
      <c r="C56" s="15"/>
      <c r="D56" s="15" t="s">
        <v>64</v>
      </c>
      <c r="E56" s="37"/>
      <c r="F56" s="37"/>
      <c r="G56" s="37" t="s">
        <v>58</v>
      </c>
      <c r="H56" s="37" t="s">
        <v>58</v>
      </c>
      <c r="I56" s="15"/>
      <c r="J56" s="15" t="s">
        <v>117</v>
      </c>
      <c r="K56" s="38" t="s">
        <v>48</v>
      </c>
      <c r="L56" s="38" t="s">
        <v>49</v>
      </c>
      <c r="M56" s="16">
        <v>0</v>
      </c>
      <c r="N56" s="79" t="s">
        <v>50</v>
      </c>
      <c r="O56" s="39"/>
      <c r="P56" s="39"/>
      <c r="Q56" s="15"/>
      <c r="R56" s="151"/>
      <c r="S56" s="39"/>
      <c r="T56" s="15" t="s">
        <v>58</v>
      </c>
      <c r="U56" s="15" t="s">
        <v>54</v>
      </c>
      <c r="V56" s="15" t="s">
        <v>55</v>
      </c>
      <c r="W56" s="40" t="s">
        <v>58</v>
      </c>
    </row>
    <row r="57" spans="2:23" x14ac:dyDescent="0.2">
      <c r="B57" s="20"/>
      <c r="C57" s="15"/>
      <c r="D57" s="15" t="s">
        <v>118</v>
      </c>
      <c r="E57" s="37"/>
      <c r="F57" s="37"/>
      <c r="G57" s="37" t="s">
        <v>140</v>
      </c>
      <c r="H57" s="37" t="s">
        <v>58</v>
      </c>
      <c r="I57" s="15"/>
      <c r="J57" s="15" t="s">
        <v>119</v>
      </c>
      <c r="K57" s="38" t="s">
        <v>48</v>
      </c>
      <c r="L57" s="38" t="s">
        <v>49</v>
      </c>
      <c r="M57" s="16">
        <v>0</v>
      </c>
      <c r="N57" s="79" t="s">
        <v>50</v>
      </c>
      <c r="O57" s="39"/>
      <c r="P57" s="39"/>
      <c r="Q57" s="15"/>
      <c r="R57" s="151"/>
      <c r="S57" s="39"/>
      <c r="T57" s="15" t="s">
        <v>58</v>
      </c>
      <c r="U57" s="15" t="s">
        <v>54</v>
      </c>
      <c r="V57" s="15" t="s">
        <v>55</v>
      </c>
      <c r="W57" s="42" t="s">
        <v>146</v>
      </c>
    </row>
    <row r="58" spans="2:23" x14ac:dyDescent="0.2">
      <c r="B58" s="20"/>
      <c r="C58" s="15"/>
      <c r="D58" s="15" t="s">
        <v>120</v>
      </c>
      <c r="E58" s="37"/>
      <c r="F58" s="37"/>
      <c r="G58" s="37" t="s">
        <v>58</v>
      </c>
      <c r="H58" s="37" t="s">
        <v>58</v>
      </c>
      <c r="I58" s="15"/>
      <c r="J58" s="15" t="s">
        <v>119</v>
      </c>
      <c r="K58" s="38" t="s">
        <v>48</v>
      </c>
      <c r="L58" s="38" t="s">
        <v>49</v>
      </c>
      <c r="M58" s="16">
        <v>0</v>
      </c>
      <c r="N58" s="79" t="s">
        <v>50</v>
      </c>
      <c r="O58" s="39"/>
      <c r="P58" s="39"/>
      <c r="Q58" s="15"/>
      <c r="R58" s="151"/>
      <c r="S58" s="39"/>
      <c r="T58" s="15" t="s">
        <v>58</v>
      </c>
      <c r="U58" s="15" t="s">
        <v>54</v>
      </c>
      <c r="V58" s="15" t="s">
        <v>79</v>
      </c>
      <c r="W58" s="40" t="s">
        <v>121</v>
      </c>
    </row>
    <row r="59" spans="2:23" x14ac:dyDescent="0.2">
      <c r="B59" s="20"/>
      <c r="C59" s="15"/>
      <c r="D59" s="15" t="s">
        <v>71</v>
      </c>
      <c r="E59" s="37"/>
      <c r="F59" s="37"/>
      <c r="G59" s="37" t="s">
        <v>147</v>
      </c>
      <c r="H59" s="37" t="s">
        <v>58</v>
      </c>
      <c r="I59" s="15"/>
      <c r="J59" s="15" t="s">
        <v>122</v>
      </c>
      <c r="K59" s="15" t="s">
        <v>73</v>
      </c>
      <c r="L59" s="38" t="s">
        <v>49</v>
      </c>
      <c r="M59" s="16">
        <v>0</v>
      </c>
      <c r="N59" s="39" t="s">
        <v>50</v>
      </c>
      <c r="O59" s="39"/>
      <c r="P59" s="39"/>
      <c r="Q59" s="15"/>
      <c r="R59" s="152"/>
      <c r="S59" s="39"/>
      <c r="T59" s="15" t="s">
        <v>58</v>
      </c>
      <c r="U59" s="15" t="s">
        <v>54</v>
      </c>
      <c r="V59" s="15" t="s">
        <v>55</v>
      </c>
      <c r="W59" s="40" t="s">
        <v>148</v>
      </c>
    </row>
    <row r="60" spans="2:23" x14ac:dyDescent="0.2">
      <c r="B60" s="20"/>
      <c r="C60" s="15"/>
      <c r="D60" s="15" t="s">
        <v>57</v>
      </c>
      <c r="E60" s="37"/>
      <c r="F60" s="37"/>
      <c r="G60" s="37" t="s">
        <v>147</v>
      </c>
      <c r="H60" s="37">
        <v>47848</v>
      </c>
      <c r="I60" s="15"/>
      <c r="J60" s="15" t="s">
        <v>149</v>
      </c>
      <c r="K60" s="38" t="s">
        <v>48</v>
      </c>
      <c r="L60" s="38" t="s">
        <v>49</v>
      </c>
      <c r="M60" s="16">
        <v>0.06</v>
      </c>
      <c r="N60" s="39" t="s">
        <v>50</v>
      </c>
      <c r="O60" s="39"/>
      <c r="P60" s="39"/>
      <c r="Q60" s="15" t="s">
        <v>133</v>
      </c>
      <c r="R60" s="82" t="s">
        <v>281</v>
      </c>
      <c r="S60" s="39"/>
      <c r="T60" s="15" t="s">
        <v>58</v>
      </c>
      <c r="U60" s="15" t="s">
        <v>54</v>
      </c>
      <c r="V60" s="15" t="s">
        <v>55</v>
      </c>
      <c r="W60" s="84" t="s">
        <v>150</v>
      </c>
    </row>
    <row r="61" spans="2:23" ht="42" customHeight="1" x14ac:dyDescent="0.2">
      <c r="B61" s="20"/>
      <c r="C61" s="15"/>
      <c r="D61" s="15" t="s">
        <v>123</v>
      </c>
      <c r="E61" s="37"/>
      <c r="F61" s="37"/>
      <c r="G61" s="37" t="s">
        <v>147</v>
      </c>
      <c r="H61" s="85">
        <v>46022</v>
      </c>
      <c r="I61" s="15"/>
      <c r="J61" s="15" t="s">
        <v>151</v>
      </c>
      <c r="K61" s="15" t="s">
        <v>73</v>
      </c>
      <c r="L61" s="38" t="s">
        <v>49</v>
      </c>
      <c r="M61" s="17">
        <f>230/4/365</f>
        <v>0.15753424657534246</v>
      </c>
      <c r="N61" s="39" t="s">
        <v>50</v>
      </c>
      <c r="O61" s="39"/>
      <c r="P61" s="39"/>
      <c r="Q61" s="15" t="s">
        <v>152</v>
      </c>
      <c r="R61" s="166" t="s">
        <v>280</v>
      </c>
      <c r="S61" s="39"/>
      <c r="T61" s="15" t="s">
        <v>58</v>
      </c>
      <c r="U61" s="15" t="s">
        <v>54</v>
      </c>
      <c r="V61" s="15" t="s">
        <v>55</v>
      </c>
      <c r="W61" s="41" t="s">
        <v>153</v>
      </c>
    </row>
    <row r="62" spans="2:23" x14ac:dyDescent="0.2">
      <c r="B62" s="20"/>
      <c r="C62" s="15"/>
      <c r="D62" s="15" t="s">
        <v>125</v>
      </c>
      <c r="E62" s="37"/>
      <c r="F62" s="37"/>
      <c r="G62" s="37" t="s">
        <v>58</v>
      </c>
      <c r="H62" s="37" t="s">
        <v>58</v>
      </c>
      <c r="I62" s="15"/>
      <c r="J62" s="15" t="s">
        <v>154</v>
      </c>
      <c r="K62" s="15" t="s">
        <v>48</v>
      </c>
      <c r="L62" s="38" t="s">
        <v>49</v>
      </c>
      <c r="M62" s="17">
        <f>230/4/365</f>
        <v>0.15753424657534246</v>
      </c>
      <c r="N62" s="79" t="s">
        <v>50</v>
      </c>
      <c r="O62" s="39"/>
      <c r="P62" s="39"/>
      <c r="Q62" s="15" t="s">
        <v>152</v>
      </c>
      <c r="R62" s="152"/>
      <c r="S62" s="39"/>
      <c r="T62" s="15" t="s">
        <v>58</v>
      </c>
      <c r="U62" s="15" t="s">
        <v>54</v>
      </c>
      <c r="V62" s="15" t="s">
        <v>55</v>
      </c>
      <c r="W62" s="40" t="s">
        <v>58</v>
      </c>
    </row>
    <row r="63" spans="2:23" x14ac:dyDescent="0.2">
      <c r="B63" s="20"/>
      <c r="C63" s="15"/>
      <c r="D63" s="38" t="s">
        <v>44</v>
      </c>
      <c r="E63" s="37"/>
      <c r="F63" s="37"/>
      <c r="G63" s="37">
        <v>46023</v>
      </c>
      <c r="H63" s="37">
        <v>47848</v>
      </c>
      <c r="I63" s="15"/>
      <c r="J63" s="15" t="s">
        <v>115</v>
      </c>
      <c r="K63" s="38" t="s">
        <v>48</v>
      </c>
      <c r="L63" s="38" t="s">
        <v>49</v>
      </c>
      <c r="M63" s="17">
        <v>0.76</v>
      </c>
      <c r="N63" s="79" t="s">
        <v>50</v>
      </c>
      <c r="O63" s="39"/>
      <c r="P63" s="39"/>
      <c r="Q63" s="15" t="s">
        <v>116</v>
      </c>
      <c r="R63" s="166" t="s">
        <v>282</v>
      </c>
      <c r="S63" s="80"/>
      <c r="T63" s="15" t="s">
        <v>58</v>
      </c>
      <c r="U63" s="15" t="s">
        <v>54</v>
      </c>
      <c r="V63" s="15" t="s">
        <v>55</v>
      </c>
      <c r="W63" s="40"/>
    </row>
    <row r="64" spans="2:23" x14ac:dyDescent="0.2">
      <c r="B64" s="20"/>
      <c r="C64" s="15"/>
      <c r="D64" s="15" t="s">
        <v>60</v>
      </c>
      <c r="E64" s="37"/>
      <c r="F64" s="37"/>
      <c r="G64" s="37" t="s">
        <v>58</v>
      </c>
      <c r="H64" s="37" t="s">
        <v>58</v>
      </c>
      <c r="I64" s="15"/>
      <c r="J64" s="15" t="s">
        <v>115</v>
      </c>
      <c r="K64" s="38" t="s">
        <v>48</v>
      </c>
      <c r="L64" s="38" t="s">
        <v>49</v>
      </c>
      <c r="M64" s="81">
        <v>0</v>
      </c>
      <c r="N64" s="79" t="s">
        <v>50</v>
      </c>
      <c r="O64" s="39"/>
      <c r="P64" s="39"/>
      <c r="Q64" s="15"/>
      <c r="R64" s="151"/>
      <c r="S64" s="80"/>
      <c r="T64" s="15" t="s">
        <v>58</v>
      </c>
      <c r="U64" s="15" t="s">
        <v>54</v>
      </c>
      <c r="V64" s="15" t="s">
        <v>55</v>
      </c>
      <c r="W64" s="40"/>
    </row>
    <row r="65" spans="2:23" x14ac:dyDescent="0.2">
      <c r="B65" s="20"/>
      <c r="C65" s="15"/>
      <c r="D65" s="15" t="s">
        <v>61</v>
      </c>
      <c r="E65" s="37"/>
      <c r="F65" s="37"/>
      <c r="G65" s="37" t="s">
        <v>58</v>
      </c>
      <c r="H65" s="37" t="s">
        <v>58</v>
      </c>
      <c r="I65" s="15"/>
      <c r="J65" s="15" t="s">
        <v>117</v>
      </c>
      <c r="K65" s="38" t="s">
        <v>48</v>
      </c>
      <c r="L65" s="38" t="s">
        <v>49</v>
      </c>
      <c r="M65" s="81">
        <v>0</v>
      </c>
      <c r="N65" s="79" t="s">
        <v>50</v>
      </c>
      <c r="O65" s="39"/>
      <c r="P65" s="39"/>
      <c r="Q65" s="15"/>
      <c r="R65" s="151"/>
      <c r="S65" s="80"/>
      <c r="T65" s="15" t="s">
        <v>58</v>
      </c>
      <c r="U65" s="15" t="s">
        <v>54</v>
      </c>
      <c r="V65" s="15" t="s">
        <v>55</v>
      </c>
      <c r="W65" s="40"/>
    </row>
    <row r="66" spans="2:23" ht="15" customHeight="1" x14ac:dyDescent="0.2">
      <c r="B66" s="20"/>
      <c r="C66" s="15"/>
      <c r="D66" s="15" t="s">
        <v>63</v>
      </c>
      <c r="E66" s="37"/>
      <c r="F66" s="37"/>
      <c r="G66" s="37" t="s">
        <v>58</v>
      </c>
      <c r="H66" s="37" t="s">
        <v>58</v>
      </c>
      <c r="I66" s="15"/>
      <c r="J66" s="15" t="s">
        <v>117</v>
      </c>
      <c r="K66" s="38" t="s">
        <v>48</v>
      </c>
      <c r="L66" s="38" t="s">
        <v>49</v>
      </c>
      <c r="M66" s="81">
        <v>0</v>
      </c>
      <c r="N66" s="79" t="s">
        <v>50</v>
      </c>
      <c r="O66" s="39"/>
      <c r="P66" s="39"/>
      <c r="Q66" s="15"/>
      <c r="R66" s="151"/>
      <c r="S66" s="80"/>
      <c r="T66" s="15" t="s">
        <v>58</v>
      </c>
      <c r="U66" s="15" t="s">
        <v>54</v>
      </c>
      <c r="V66" s="15" t="s">
        <v>55</v>
      </c>
      <c r="W66" s="40"/>
    </row>
    <row r="67" spans="2:23" x14ac:dyDescent="0.2">
      <c r="B67" s="20"/>
      <c r="C67" s="15"/>
      <c r="D67" s="15" t="s">
        <v>64</v>
      </c>
      <c r="E67" s="37"/>
      <c r="F67" s="37"/>
      <c r="G67" s="37" t="s">
        <v>58</v>
      </c>
      <c r="H67" s="37" t="s">
        <v>58</v>
      </c>
      <c r="I67" s="15"/>
      <c r="J67" s="15" t="s">
        <v>117</v>
      </c>
      <c r="K67" s="38" t="s">
        <v>48</v>
      </c>
      <c r="L67" s="38" t="s">
        <v>49</v>
      </c>
      <c r="M67" s="81">
        <v>0</v>
      </c>
      <c r="N67" s="79" t="s">
        <v>50</v>
      </c>
      <c r="O67" s="39"/>
      <c r="P67" s="39"/>
      <c r="Q67" s="15"/>
      <c r="R67" s="151"/>
      <c r="S67" s="80"/>
      <c r="T67" s="15" t="s">
        <v>58</v>
      </c>
      <c r="U67" s="15" t="s">
        <v>54</v>
      </c>
      <c r="V67" s="15" t="s">
        <v>55</v>
      </c>
      <c r="W67" s="40"/>
    </row>
    <row r="68" spans="2:23" ht="12.75" customHeight="1" x14ac:dyDescent="0.2">
      <c r="B68" s="20"/>
      <c r="C68" s="15"/>
      <c r="D68" s="15" t="s">
        <v>118</v>
      </c>
      <c r="E68" s="37"/>
      <c r="F68" s="37"/>
      <c r="G68" s="37" t="s">
        <v>58</v>
      </c>
      <c r="H68" s="37" t="s">
        <v>58</v>
      </c>
      <c r="I68" s="15"/>
      <c r="J68" s="15" t="s">
        <v>119</v>
      </c>
      <c r="K68" s="38" t="s">
        <v>48</v>
      </c>
      <c r="L68" s="38" t="s">
        <v>49</v>
      </c>
      <c r="M68" s="16">
        <v>0</v>
      </c>
      <c r="N68" s="79" t="s">
        <v>50</v>
      </c>
      <c r="O68" s="39"/>
      <c r="P68" s="39"/>
      <c r="Q68" s="15"/>
      <c r="R68" s="151"/>
      <c r="S68" s="80"/>
      <c r="T68" s="15" t="s">
        <v>58</v>
      </c>
      <c r="U68" s="15" t="s">
        <v>54</v>
      </c>
      <c r="V68" s="15" t="s">
        <v>55</v>
      </c>
      <c r="W68" s="40"/>
    </row>
    <row r="69" spans="2:23" x14ac:dyDescent="0.2">
      <c r="B69" s="20"/>
      <c r="C69" s="15"/>
      <c r="D69" s="15" t="s">
        <v>120</v>
      </c>
      <c r="E69" s="37"/>
      <c r="F69" s="37"/>
      <c r="G69" s="37" t="s">
        <v>58</v>
      </c>
      <c r="H69" s="37" t="s">
        <v>58</v>
      </c>
      <c r="I69" s="15"/>
      <c r="J69" s="15" t="s">
        <v>119</v>
      </c>
      <c r="K69" s="38" t="s">
        <v>48</v>
      </c>
      <c r="L69" s="38" t="s">
        <v>49</v>
      </c>
      <c r="M69" s="16">
        <v>0</v>
      </c>
      <c r="N69" s="79" t="s">
        <v>50</v>
      </c>
      <c r="O69" s="39"/>
      <c r="P69" s="39"/>
      <c r="Q69" s="15"/>
      <c r="R69" s="151"/>
      <c r="S69" s="80"/>
      <c r="T69" s="15" t="s">
        <v>58</v>
      </c>
      <c r="U69" s="15" t="s">
        <v>54</v>
      </c>
      <c r="V69" s="15" t="s">
        <v>79</v>
      </c>
      <c r="W69" s="40" t="s">
        <v>121</v>
      </c>
    </row>
    <row r="70" spans="2:23" x14ac:dyDescent="0.2">
      <c r="B70" s="20"/>
      <c r="C70" s="15"/>
      <c r="D70" s="15" t="s">
        <v>71</v>
      </c>
      <c r="E70" s="37"/>
      <c r="F70" s="37"/>
      <c r="G70" s="37" t="s">
        <v>58</v>
      </c>
      <c r="H70" s="37" t="s">
        <v>58</v>
      </c>
      <c r="I70" s="15"/>
      <c r="J70" s="15" t="s">
        <v>122</v>
      </c>
      <c r="K70" s="15" t="s">
        <v>73</v>
      </c>
      <c r="L70" s="38" t="s">
        <v>49</v>
      </c>
      <c r="M70" s="16">
        <v>0</v>
      </c>
      <c r="N70" s="79" t="s">
        <v>50</v>
      </c>
      <c r="O70" s="39"/>
      <c r="P70" s="39"/>
      <c r="Q70" s="15"/>
      <c r="R70" s="151"/>
      <c r="S70" s="80"/>
      <c r="T70" s="15" t="s">
        <v>58</v>
      </c>
      <c r="U70" s="15" t="s">
        <v>54</v>
      </c>
      <c r="V70" s="15" t="s">
        <v>55</v>
      </c>
      <c r="W70" s="40"/>
    </row>
    <row r="71" spans="2:23" x14ac:dyDescent="0.2">
      <c r="B71" s="20"/>
      <c r="C71" s="15"/>
      <c r="D71" s="15" t="s">
        <v>123</v>
      </c>
      <c r="E71" s="37"/>
      <c r="F71" s="37"/>
      <c r="G71" s="37" t="s">
        <v>58</v>
      </c>
      <c r="H71" s="37" t="s">
        <v>58</v>
      </c>
      <c r="I71" s="15"/>
      <c r="J71" s="15" t="s">
        <v>124</v>
      </c>
      <c r="K71" s="15" t="s">
        <v>73</v>
      </c>
      <c r="L71" s="38" t="s">
        <v>49</v>
      </c>
      <c r="M71" s="16">
        <v>0</v>
      </c>
      <c r="N71" s="79" t="s">
        <v>50</v>
      </c>
      <c r="O71" s="39"/>
      <c r="P71" s="39"/>
      <c r="Q71" s="15"/>
      <c r="R71" s="151"/>
      <c r="S71" s="80"/>
      <c r="T71" s="15" t="s">
        <v>58</v>
      </c>
      <c r="U71" s="15" t="s">
        <v>54</v>
      </c>
      <c r="V71" s="15" t="s">
        <v>55</v>
      </c>
      <c r="W71" s="40"/>
    </row>
    <row r="72" spans="2:23" ht="12.75" customHeight="1" x14ac:dyDescent="0.2">
      <c r="B72" s="20"/>
      <c r="C72" s="15"/>
      <c r="D72" s="15" t="s">
        <v>125</v>
      </c>
      <c r="E72" s="37"/>
      <c r="F72" s="37"/>
      <c r="G72" s="37" t="s">
        <v>58</v>
      </c>
      <c r="H72" s="37" t="s">
        <v>58</v>
      </c>
      <c r="I72" s="15"/>
      <c r="J72" s="15" t="s">
        <v>126</v>
      </c>
      <c r="K72" s="15" t="s">
        <v>48</v>
      </c>
      <c r="L72" s="38" t="s">
        <v>49</v>
      </c>
      <c r="M72" s="81">
        <v>0</v>
      </c>
      <c r="N72" s="79" t="s">
        <v>50</v>
      </c>
      <c r="O72" s="39"/>
      <c r="P72" s="39"/>
      <c r="Q72" s="15"/>
      <c r="R72" s="151"/>
      <c r="S72" s="80"/>
      <c r="T72" s="15" t="s">
        <v>58</v>
      </c>
      <c r="U72" s="15" t="s">
        <v>54</v>
      </c>
      <c r="V72" s="15" t="s">
        <v>55</v>
      </c>
      <c r="W72" s="40"/>
    </row>
    <row r="73" spans="2:23" ht="12.75" customHeight="1" x14ac:dyDescent="0.2">
      <c r="B73" s="20"/>
      <c r="C73" s="15"/>
      <c r="D73" s="38" t="s">
        <v>44</v>
      </c>
      <c r="E73" s="37"/>
      <c r="F73" s="37"/>
      <c r="G73" s="37">
        <v>47849</v>
      </c>
      <c r="H73" s="37">
        <v>49674</v>
      </c>
      <c r="I73" s="15"/>
      <c r="J73" s="38" t="s">
        <v>127</v>
      </c>
      <c r="K73" s="15" t="s">
        <v>48</v>
      </c>
      <c r="L73" s="38" t="s">
        <v>49</v>
      </c>
      <c r="M73" s="17">
        <f>278.26/365</f>
        <v>0.76235616438356157</v>
      </c>
      <c r="N73" s="79" t="s">
        <v>50</v>
      </c>
      <c r="O73" s="39"/>
      <c r="P73" s="39"/>
      <c r="Q73" s="15" t="s">
        <v>116</v>
      </c>
      <c r="R73" s="151"/>
      <c r="S73" s="80"/>
      <c r="T73" s="15" t="s">
        <v>58</v>
      </c>
      <c r="U73" s="15" t="s">
        <v>54</v>
      </c>
      <c r="V73" s="15" t="s">
        <v>55</v>
      </c>
      <c r="W73" s="40"/>
    </row>
    <row r="74" spans="2:23" x14ac:dyDescent="0.2">
      <c r="B74" s="20"/>
      <c r="C74" s="15"/>
      <c r="D74" s="15" t="s">
        <v>60</v>
      </c>
      <c r="E74" s="37"/>
      <c r="F74" s="37"/>
      <c r="G74" s="37" t="s">
        <v>58</v>
      </c>
      <c r="H74" s="37" t="s">
        <v>58</v>
      </c>
      <c r="I74" s="15"/>
      <c r="J74" s="15" t="s">
        <v>127</v>
      </c>
      <c r="K74" s="15" t="s">
        <v>48</v>
      </c>
      <c r="L74" s="38" t="s">
        <v>49</v>
      </c>
      <c r="M74" s="81">
        <v>0</v>
      </c>
      <c r="N74" s="79" t="s">
        <v>50</v>
      </c>
      <c r="O74" s="39"/>
      <c r="P74" s="39"/>
      <c r="Q74" s="15"/>
      <c r="R74" s="151"/>
      <c r="S74" s="80"/>
      <c r="T74" s="15" t="s">
        <v>58</v>
      </c>
      <c r="U74" s="15" t="s">
        <v>54</v>
      </c>
      <c r="V74" s="15" t="s">
        <v>55</v>
      </c>
      <c r="W74" s="40"/>
    </row>
    <row r="75" spans="2:23" x14ac:dyDescent="0.2">
      <c r="B75" s="20"/>
      <c r="C75" s="15"/>
      <c r="D75" s="15" t="s">
        <v>61</v>
      </c>
      <c r="E75" s="37"/>
      <c r="F75" s="37"/>
      <c r="G75" s="37" t="s">
        <v>58</v>
      </c>
      <c r="H75" s="37" t="s">
        <v>58</v>
      </c>
      <c r="I75" s="15"/>
      <c r="J75" s="15" t="s">
        <v>128</v>
      </c>
      <c r="K75" s="15" t="s">
        <v>48</v>
      </c>
      <c r="L75" s="38" t="s">
        <v>49</v>
      </c>
      <c r="M75" s="81">
        <v>0</v>
      </c>
      <c r="N75" s="79" t="s">
        <v>50</v>
      </c>
      <c r="O75" s="39"/>
      <c r="P75" s="39"/>
      <c r="Q75" s="15"/>
      <c r="R75" s="151"/>
      <c r="S75" s="80"/>
      <c r="T75" s="15" t="s">
        <v>58</v>
      </c>
      <c r="U75" s="15" t="s">
        <v>54</v>
      </c>
      <c r="V75" s="15" t="s">
        <v>55</v>
      </c>
      <c r="W75" s="40"/>
    </row>
    <row r="76" spans="2:23" x14ac:dyDescent="0.2">
      <c r="B76" s="20"/>
      <c r="C76" s="15"/>
      <c r="D76" s="15" t="s">
        <v>63</v>
      </c>
      <c r="E76" s="37"/>
      <c r="F76" s="37"/>
      <c r="G76" s="37" t="s">
        <v>58</v>
      </c>
      <c r="H76" s="37" t="s">
        <v>58</v>
      </c>
      <c r="I76" s="15"/>
      <c r="J76" s="15" t="s">
        <v>128</v>
      </c>
      <c r="K76" s="15" t="s">
        <v>48</v>
      </c>
      <c r="L76" s="38" t="s">
        <v>49</v>
      </c>
      <c r="M76" s="81">
        <v>0</v>
      </c>
      <c r="N76" s="79" t="s">
        <v>50</v>
      </c>
      <c r="O76" s="39"/>
      <c r="P76" s="39"/>
      <c r="Q76" s="15"/>
      <c r="R76" s="151"/>
      <c r="S76" s="80"/>
      <c r="T76" s="15" t="s">
        <v>58</v>
      </c>
      <c r="U76" s="15" t="s">
        <v>54</v>
      </c>
      <c r="V76" s="15" t="s">
        <v>55</v>
      </c>
      <c r="W76" s="40"/>
    </row>
    <row r="77" spans="2:23" x14ac:dyDescent="0.2">
      <c r="B77" s="20"/>
      <c r="C77" s="15"/>
      <c r="D77" s="15" t="s">
        <v>64</v>
      </c>
      <c r="E77" s="37"/>
      <c r="F77" s="37"/>
      <c r="G77" s="37" t="s">
        <v>58</v>
      </c>
      <c r="H77" s="37" t="s">
        <v>58</v>
      </c>
      <c r="I77" s="15"/>
      <c r="J77" s="15" t="s">
        <v>128</v>
      </c>
      <c r="K77" s="15" t="s">
        <v>48</v>
      </c>
      <c r="L77" s="38" t="s">
        <v>49</v>
      </c>
      <c r="M77" s="81">
        <v>0</v>
      </c>
      <c r="N77" s="79" t="s">
        <v>50</v>
      </c>
      <c r="O77" s="39"/>
      <c r="P77" s="39"/>
      <c r="Q77" s="15"/>
      <c r="R77" s="151"/>
      <c r="S77" s="80"/>
      <c r="T77" s="15" t="s">
        <v>58</v>
      </c>
      <c r="U77" s="15" t="s">
        <v>54</v>
      </c>
      <c r="V77" s="15" t="s">
        <v>55</v>
      </c>
      <c r="W77" s="40"/>
    </row>
    <row r="78" spans="2:23" x14ac:dyDescent="0.2">
      <c r="B78" s="20"/>
      <c r="C78" s="15"/>
      <c r="D78" s="15" t="s">
        <v>118</v>
      </c>
      <c r="E78" s="37"/>
      <c r="F78" s="37"/>
      <c r="G78" s="37" t="s">
        <v>58</v>
      </c>
      <c r="H78" s="37" t="s">
        <v>58</v>
      </c>
      <c r="I78" s="15"/>
      <c r="J78" s="15" t="s">
        <v>66</v>
      </c>
      <c r="K78" s="15" t="s">
        <v>48</v>
      </c>
      <c r="L78" s="38" t="s">
        <v>49</v>
      </c>
      <c r="M78" s="81">
        <v>0</v>
      </c>
      <c r="N78" s="79" t="s">
        <v>50</v>
      </c>
      <c r="O78" s="39"/>
      <c r="P78" s="39"/>
      <c r="Q78" s="15"/>
      <c r="R78" s="151"/>
      <c r="S78" s="80"/>
      <c r="T78" s="15" t="s">
        <v>58</v>
      </c>
      <c r="U78" s="15" t="s">
        <v>54</v>
      </c>
      <c r="V78" s="15" t="s">
        <v>55</v>
      </c>
      <c r="W78" s="40"/>
    </row>
    <row r="79" spans="2:23" x14ac:dyDescent="0.2">
      <c r="B79" s="20"/>
      <c r="C79" s="15"/>
      <c r="D79" s="15" t="s">
        <v>120</v>
      </c>
      <c r="E79" s="37"/>
      <c r="F79" s="37"/>
      <c r="G79" s="37" t="s">
        <v>58</v>
      </c>
      <c r="H79" s="37" t="s">
        <v>58</v>
      </c>
      <c r="I79" s="15"/>
      <c r="J79" s="15" t="s">
        <v>66</v>
      </c>
      <c r="K79" s="15" t="s">
        <v>48</v>
      </c>
      <c r="L79" s="38" t="s">
        <v>49</v>
      </c>
      <c r="M79" s="81">
        <v>0</v>
      </c>
      <c r="N79" s="79" t="s">
        <v>50</v>
      </c>
      <c r="O79" s="39"/>
      <c r="P79" s="39"/>
      <c r="Q79" s="15"/>
      <c r="R79" s="151"/>
      <c r="S79" s="80"/>
      <c r="T79" s="15" t="s">
        <v>58</v>
      </c>
      <c r="U79" s="15" t="s">
        <v>54</v>
      </c>
      <c r="V79" s="15" t="s">
        <v>79</v>
      </c>
      <c r="W79" s="40" t="s">
        <v>121</v>
      </c>
    </row>
    <row r="80" spans="2:23" x14ac:dyDescent="0.2">
      <c r="B80" s="20"/>
      <c r="C80" s="15"/>
      <c r="D80" s="15" t="s">
        <v>71</v>
      </c>
      <c r="E80" s="37"/>
      <c r="F80" s="37"/>
      <c r="G80" s="37" t="s">
        <v>58</v>
      </c>
      <c r="H80" s="37" t="s">
        <v>58</v>
      </c>
      <c r="I80" s="15"/>
      <c r="J80" s="15" t="s">
        <v>129</v>
      </c>
      <c r="K80" s="15" t="s">
        <v>73</v>
      </c>
      <c r="L80" s="38" t="s">
        <v>49</v>
      </c>
      <c r="M80" s="81">
        <v>0</v>
      </c>
      <c r="N80" s="79" t="s">
        <v>50</v>
      </c>
      <c r="O80" s="39"/>
      <c r="P80" s="39"/>
      <c r="Q80" s="15"/>
      <c r="R80" s="151"/>
      <c r="S80" s="80"/>
      <c r="T80" s="15" t="s">
        <v>58</v>
      </c>
      <c r="U80" s="15" t="s">
        <v>54</v>
      </c>
      <c r="V80" s="15" t="s">
        <v>55</v>
      </c>
      <c r="W80" s="40"/>
    </row>
    <row r="81" spans="2:23" x14ac:dyDescent="0.2">
      <c r="B81" s="20"/>
      <c r="C81" s="15"/>
      <c r="D81" s="15" t="s">
        <v>123</v>
      </c>
      <c r="E81" s="37"/>
      <c r="F81" s="37"/>
      <c r="G81" s="37" t="s">
        <v>58</v>
      </c>
      <c r="H81" s="37" t="s">
        <v>58</v>
      </c>
      <c r="I81" s="15"/>
      <c r="J81" s="15" t="s">
        <v>130</v>
      </c>
      <c r="K81" s="15" t="s">
        <v>73</v>
      </c>
      <c r="L81" s="38" t="s">
        <v>49</v>
      </c>
      <c r="M81" s="81">
        <v>0</v>
      </c>
      <c r="N81" s="79" t="s">
        <v>50</v>
      </c>
      <c r="O81" s="39"/>
      <c r="P81" s="39"/>
      <c r="Q81" s="15"/>
      <c r="R81" s="151"/>
      <c r="S81" s="80"/>
      <c r="T81" s="15" t="s">
        <v>58</v>
      </c>
      <c r="U81" s="15" t="s">
        <v>54</v>
      </c>
      <c r="V81" s="15" t="s">
        <v>55</v>
      </c>
      <c r="W81" s="40"/>
    </row>
    <row r="82" spans="2:23" ht="15" customHeight="1" x14ac:dyDescent="0.2">
      <c r="B82" s="20"/>
      <c r="C82" s="15"/>
      <c r="D82" s="15" t="s">
        <v>125</v>
      </c>
      <c r="E82" s="37"/>
      <c r="F82" s="37"/>
      <c r="G82" s="37" t="s">
        <v>58</v>
      </c>
      <c r="H82" s="37" t="s">
        <v>58</v>
      </c>
      <c r="I82" s="15"/>
      <c r="J82" s="15" t="s">
        <v>131</v>
      </c>
      <c r="K82" s="15" t="s">
        <v>48</v>
      </c>
      <c r="L82" s="38" t="s">
        <v>49</v>
      </c>
      <c r="M82" s="81">
        <v>0</v>
      </c>
      <c r="N82" s="79" t="s">
        <v>50</v>
      </c>
      <c r="O82" s="39"/>
      <c r="P82" s="39"/>
      <c r="Q82" s="15"/>
      <c r="R82" s="152"/>
      <c r="S82" s="80"/>
      <c r="T82" s="15" t="s">
        <v>58</v>
      </c>
      <c r="U82" s="15" t="s">
        <v>54</v>
      </c>
      <c r="V82" s="15" t="s">
        <v>55</v>
      </c>
      <c r="W82" s="40"/>
    </row>
    <row r="83" spans="2:23" x14ac:dyDescent="0.2">
      <c r="B83" s="20"/>
      <c r="C83" s="15"/>
      <c r="D83" s="15" t="s">
        <v>57</v>
      </c>
      <c r="E83" s="37"/>
      <c r="F83" s="37"/>
      <c r="G83" s="37" t="s">
        <v>58</v>
      </c>
      <c r="H83" s="37" t="s">
        <v>58</v>
      </c>
      <c r="I83" s="15"/>
      <c r="J83" s="15" t="s">
        <v>132</v>
      </c>
      <c r="K83" s="15" t="s">
        <v>48</v>
      </c>
      <c r="L83" s="38" t="s">
        <v>49</v>
      </c>
      <c r="M83" s="17">
        <f>22.33/365</f>
        <v>6.1178082191780815E-2</v>
      </c>
      <c r="N83" s="79" t="s">
        <v>50</v>
      </c>
      <c r="O83" s="39"/>
      <c r="P83" s="39"/>
      <c r="Q83" s="15" t="s">
        <v>133</v>
      </c>
      <c r="R83" s="82" t="s">
        <v>281</v>
      </c>
      <c r="S83" s="80"/>
      <c r="T83" s="15" t="s">
        <v>58</v>
      </c>
      <c r="U83" s="15" t="s">
        <v>54</v>
      </c>
      <c r="V83" s="15" t="s">
        <v>55</v>
      </c>
      <c r="W83" s="40"/>
    </row>
    <row r="84" spans="2:23" ht="12.75" customHeight="1" x14ac:dyDescent="0.2">
      <c r="B84" s="43"/>
      <c r="C84" s="44"/>
      <c r="D84" s="44" t="s">
        <v>74</v>
      </c>
      <c r="E84" s="45"/>
      <c r="F84" s="45"/>
      <c r="G84" s="45">
        <v>42339</v>
      </c>
      <c r="H84" s="45" t="s">
        <v>58</v>
      </c>
      <c r="I84" s="44"/>
      <c r="J84" s="47" t="s">
        <v>75</v>
      </c>
      <c r="K84" s="44"/>
      <c r="L84" s="44" t="s">
        <v>76</v>
      </c>
      <c r="M84" s="47"/>
      <c r="N84" s="48"/>
      <c r="O84" s="48" t="s">
        <v>77</v>
      </c>
      <c r="P84" s="48" t="s">
        <v>78</v>
      </c>
      <c r="Q84" s="44"/>
      <c r="R84" s="44"/>
      <c r="S84" s="153" t="s">
        <v>134</v>
      </c>
      <c r="T84" s="44" t="s">
        <v>58</v>
      </c>
      <c r="U84" s="44" t="s">
        <v>54</v>
      </c>
      <c r="V84" s="44" t="s">
        <v>79</v>
      </c>
      <c r="W84" s="49" t="s">
        <v>80</v>
      </c>
    </row>
    <row r="85" spans="2:23" x14ac:dyDescent="0.2">
      <c r="B85" s="43"/>
      <c r="C85" s="44"/>
      <c r="D85" s="44" t="s">
        <v>81</v>
      </c>
      <c r="E85" s="45"/>
      <c r="F85" s="45"/>
      <c r="G85" s="45" t="s">
        <v>58</v>
      </c>
      <c r="H85" s="45" t="s">
        <v>58</v>
      </c>
      <c r="I85" s="44"/>
      <c r="J85" s="47" t="s">
        <v>58</v>
      </c>
      <c r="K85" s="44"/>
      <c r="L85" s="44" t="s">
        <v>76</v>
      </c>
      <c r="M85" s="47"/>
      <c r="N85" s="48"/>
      <c r="O85" s="48" t="s">
        <v>77</v>
      </c>
      <c r="P85" s="48" t="s">
        <v>78</v>
      </c>
      <c r="Q85" s="44"/>
      <c r="R85" s="44"/>
      <c r="S85" s="154"/>
      <c r="T85" s="44" t="s">
        <v>58</v>
      </c>
      <c r="U85" s="44" t="s">
        <v>54</v>
      </c>
      <c r="V85" s="44" t="s">
        <v>79</v>
      </c>
      <c r="W85" s="49" t="s">
        <v>58</v>
      </c>
    </row>
    <row r="86" spans="2:23" x14ac:dyDescent="0.2">
      <c r="B86" s="43"/>
      <c r="C86" s="44"/>
      <c r="D86" s="44" t="s">
        <v>82</v>
      </c>
      <c r="E86" s="45"/>
      <c r="F86" s="45"/>
      <c r="G86" s="45" t="s">
        <v>58</v>
      </c>
      <c r="H86" s="45" t="s">
        <v>58</v>
      </c>
      <c r="I86" s="44"/>
      <c r="J86" s="47" t="s">
        <v>58</v>
      </c>
      <c r="K86" s="44"/>
      <c r="L86" s="44" t="s">
        <v>76</v>
      </c>
      <c r="M86" s="47"/>
      <c r="N86" s="48"/>
      <c r="O86" s="48" t="s">
        <v>83</v>
      </c>
      <c r="P86" s="48" t="s">
        <v>78</v>
      </c>
      <c r="Q86" s="44"/>
      <c r="R86" s="44"/>
      <c r="S86" s="154"/>
      <c r="T86" s="44" t="s">
        <v>58</v>
      </c>
      <c r="U86" s="44" t="s">
        <v>54</v>
      </c>
      <c r="V86" s="44" t="s">
        <v>79</v>
      </c>
      <c r="W86" s="49" t="s">
        <v>58</v>
      </c>
    </row>
    <row r="87" spans="2:23" x14ac:dyDescent="0.2">
      <c r="B87" s="43"/>
      <c r="C87" s="44"/>
      <c r="D87" s="44" t="s">
        <v>84</v>
      </c>
      <c r="E87" s="45"/>
      <c r="F87" s="45"/>
      <c r="G87" s="45" t="s">
        <v>58</v>
      </c>
      <c r="H87" s="45" t="s">
        <v>58</v>
      </c>
      <c r="I87" s="44"/>
      <c r="J87" s="47" t="s">
        <v>58</v>
      </c>
      <c r="K87" s="44"/>
      <c r="L87" s="44" t="s">
        <v>76</v>
      </c>
      <c r="M87" s="47"/>
      <c r="N87" s="48"/>
      <c r="O87" s="48" t="s">
        <v>77</v>
      </c>
      <c r="P87" s="48" t="s">
        <v>78</v>
      </c>
      <c r="Q87" s="44"/>
      <c r="R87" s="44"/>
      <c r="S87" s="154"/>
      <c r="T87" s="44" t="s">
        <v>58</v>
      </c>
      <c r="U87" s="44" t="s">
        <v>54</v>
      </c>
      <c r="V87" s="44" t="s">
        <v>79</v>
      </c>
      <c r="W87" s="49" t="s">
        <v>58</v>
      </c>
    </row>
    <row r="88" spans="2:23" ht="12.75" customHeight="1" x14ac:dyDescent="0.2">
      <c r="B88" s="43"/>
      <c r="C88" s="44"/>
      <c r="D88" s="44" t="s">
        <v>85</v>
      </c>
      <c r="E88" s="45"/>
      <c r="F88" s="45"/>
      <c r="G88" s="45" t="s">
        <v>58</v>
      </c>
      <c r="H88" s="45" t="s">
        <v>58</v>
      </c>
      <c r="I88" s="44"/>
      <c r="J88" s="47" t="s">
        <v>58</v>
      </c>
      <c r="K88" s="44"/>
      <c r="L88" s="44" t="s">
        <v>76</v>
      </c>
      <c r="M88" s="47"/>
      <c r="N88" s="48"/>
      <c r="O88" s="48" t="s">
        <v>86</v>
      </c>
      <c r="P88" s="48" t="s">
        <v>78</v>
      </c>
      <c r="Q88" s="44"/>
      <c r="R88" s="44"/>
      <c r="S88" s="154"/>
      <c r="T88" s="44" t="s">
        <v>58</v>
      </c>
      <c r="U88" s="44" t="s">
        <v>54</v>
      </c>
      <c r="V88" s="44" t="s">
        <v>79</v>
      </c>
      <c r="W88" s="49" t="s">
        <v>58</v>
      </c>
    </row>
    <row r="89" spans="2:23" x14ac:dyDescent="0.2">
      <c r="B89" s="43"/>
      <c r="C89" s="44"/>
      <c r="D89" s="44" t="s">
        <v>87</v>
      </c>
      <c r="E89" s="45"/>
      <c r="F89" s="45"/>
      <c r="G89" s="45" t="s">
        <v>58</v>
      </c>
      <c r="H89" s="45" t="s">
        <v>58</v>
      </c>
      <c r="I89" s="44"/>
      <c r="J89" s="47" t="s">
        <v>58</v>
      </c>
      <c r="K89" s="44"/>
      <c r="L89" s="44" t="s">
        <v>76</v>
      </c>
      <c r="M89" s="47"/>
      <c r="N89" s="48"/>
      <c r="O89" s="48" t="s">
        <v>86</v>
      </c>
      <c r="P89" s="48" t="s">
        <v>78</v>
      </c>
      <c r="Q89" s="44"/>
      <c r="R89" s="44"/>
      <c r="S89" s="154"/>
      <c r="T89" s="44" t="s">
        <v>58</v>
      </c>
      <c r="U89" s="44" t="s">
        <v>54</v>
      </c>
      <c r="V89" s="44" t="s">
        <v>79</v>
      </c>
      <c r="W89" s="49" t="s">
        <v>58</v>
      </c>
    </row>
    <row r="90" spans="2:23" x14ac:dyDescent="0.2">
      <c r="B90" s="43"/>
      <c r="C90" s="44"/>
      <c r="D90" s="44" t="s">
        <v>135</v>
      </c>
      <c r="E90" s="45"/>
      <c r="F90" s="45"/>
      <c r="G90" s="45" t="s">
        <v>58</v>
      </c>
      <c r="H90" s="45" t="s">
        <v>58</v>
      </c>
      <c r="I90" s="44"/>
      <c r="J90" s="47" t="s">
        <v>58</v>
      </c>
      <c r="K90" s="44"/>
      <c r="L90" s="44" t="s">
        <v>76</v>
      </c>
      <c r="M90" s="47"/>
      <c r="N90" s="48"/>
      <c r="O90" s="48" t="s">
        <v>83</v>
      </c>
      <c r="P90" s="48" t="s">
        <v>78</v>
      </c>
      <c r="Q90" s="44"/>
      <c r="R90" s="44"/>
      <c r="S90" s="154"/>
      <c r="T90" s="44" t="s">
        <v>58</v>
      </c>
      <c r="U90" s="44" t="s">
        <v>54</v>
      </c>
      <c r="V90" s="44" t="s">
        <v>79</v>
      </c>
      <c r="W90" s="49" t="s">
        <v>58</v>
      </c>
    </row>
    <row r="91" spans="2:23" x14ac:dyDescent="0.2">
      <c r="B91" s="43"/>
      <c r="C91" s="44"/>
      <c r="D91" s="44" t="s">
        <v>136</v>
      </c>
      <c r="E91" s="45"/>
      <c r="F91" s="45"/>
      <c r="G91" s="45" t="s">
        <v>58</v>
      </c>
      <c r="H91" s="45" t="s">
        <v>58</v>
      </c>
      <c r="I91" s="44"/>
      <c r="J91" s="47" t="s">
        <v>58</v>
      </c>
      <c r="K91" s="44"/>
      <c r="L91" s="44" t="s">
        <v>76</v>
      </c>
      <c r="M91" s="47"/>
      <c r="N91" s="48"/>
      <c r="O91" s="48" t="s">
        <v>83</v>
      </c>
      <c r="P91" s="48" t="s">
        <v>78</v>
      </c>
      <c r="Q91" s="44"/>
      <c r="R91" s="44"/>
      <c r="S91" s="154"/>
      <c r="T91" s="44" t="s">
        <v>58</v>
      </c>
      <c r="U91" s="44" t="s">
        <v>54</v>
      </c>
      <c r="V91" s="44" t="s">
        <v>79</v>
      </c>
      <c r="W91" s="49" t="s">
        <v>58</v>
      </c>
    </row>
    <row r="92" spans="2:23" x14ac:dyDescent="0.2">
      <c r="B92" s="43"/>
      <c r="C92" s="44"/>
      <c r="D92" s="44" t="s">
        <v>137</v>
      </c>
      <c r="E92" s="45"/>
      <c r="F92" s="45"/>
      <c r="G92" s="45" t="s">
        <v>58</v>
      </c>
      <c r="H92" s="45" t="s">
        <v>58</v>
      </c>
      <c r="I92" s="44"/>
      <c r="J92" s="47" t="s">
        <v>58</v>
      </c>
      <c r="K92" s="44"/>
      <c r="L92" s="44" t="s">
        <v>76</v>
      </c>
      <c r="M92" s="47"/>
      <c r="N92" s="48"/>
      <c r="O92" s="48" t="s">
        <v>77</v>
      </c>
      <c r="P92" s="48" t="s">
        <v>78</v>
      </c>
      <c r="Q92" s="44"/>
      <c r="R92" s="44"/>
      <c r="S92" s="154"/>
      <c r="T92" s="44" t="s">
        <v>58</v>
      </c>
      <c r="U92" s="44" t="s">
        <v>54</v>
      </c>
      <c r="V92" s="44" t="s">
        <v>79</v>
      </c>
      <c r="W92" s="49" t="s">
        <v>58</v>
      </c>
    </row>
    <row r="93" spans="2:23" x14ac:dyDescent="0.2">
      <c r="B93" s="43"/>
      <c r="C93" s="44"/>
      <c r="D93" s="44" t="s">
        <v>138</v>
      </c>
      <c r="E93" s="45"/>
      <c r="F93" s="45"/>
      <c r="G93" s="45" t="s">
        <v>58</v>
      </c>
      <c r="H93" s="45" t="s">
        <v>58</v>
      </c>
      <c r="I93" s="44"/>
      <c r="J93" s="47" t="s">
        <v>58</v>
      </c>
      <c r="K93" s="44"/>
      <c r="L93" s="44" t="s">
        <v>76</v>
      </c>
      <c r="M93" s="47"/>
      <c r="N93" s="48"/>
      <c r="O93" s="48" t="s">
        <v>77</v>
      </c>
      <c r="P93" s="48" t="s">
        <v>78</v>
      </c>
      <c r="Q93" s="44"/>
      <c r="R93" s="44"/>
      <c r="S93" s="154"/>
      <c r="T93" s="44" t="s">
        <v>58</v>
      </c>
      <c r="U93" s="44" t="s">
        <v>54</v>
      </c>
      <c r="V93" s="44" t="s">
        <v>79</v>
      </c>
      <c r="W93" s="49" t="s">
        <v>58</v>
      </c>
    </row>
    <row r="94" spans="2:23" x14ac:dyDescent="0.2">
      <c r="B94" s="43"/>
      <c r="C94" s="44"/>
      <c r="D94" s="44" t="s">
        <v>88</v>
      </c>
      <c r="E94" s="45"/>
      <c r="F94" s="45"/>
      <c r="G94" s="45" t="s">
        <v>58</v>
      </c>
      <c r="H94" s="45" t="s">
        <v>58</v>
      </c>
      <c r="I94" s="44"/>
      <c r="J94" s="47" t="s">
        <v>58</v>
      </c>
      <c r="K94" s="44"/>
      <c r="L94" s="44" t="s">
        <v>76</v>
      </c>
      <c r="M94" s="47"/>
      <c r="N94" s="48"/>
      <c r="O94" s="48" t="s">
        <v>90</v>
      </c>
      <c r="P94" s="48" t="s">
        <v>78</v>
      </c>
      <c r="Q94" s="44"/>
      <c r="R94" s="44"/>
      <c r="S94" s="154"/>
      <c r="T94" s="44" t="s">
        <v>58</v>
      </c>
      <c r="U94" s="44" t="s">
        <v>54</v>
      </c>
      <c r="V94" s="44" t="s">
        <v>91</v>
      </c>
      <c r="W94" s="71" t="s">
        <v>139</v>
      </c>
    </row>
    <row r="95" spans="2:23" x14ac:dyDescent="0.2">
      <c r="B95" s="43"/>
      <c r="C95" s="44"/>
      <c r="D95" s="44" t="s">
        <v>93</v>
      </c>
      <c r="E95" s="45"/>
      <c r="F95" s="45"/>
      <c r="G95" s="45" t="s">
        <v>58</v>
      </c>
      <c r="H95" s="45" t="s">
        <v>58</v>
      </c>
      <c r="I95" s="44"/>
      <c r="J95" s="47" t="s">
        <v>58</v>
      </c>
      <c r="K95" s="44"/>
      <c r="L95" s="44" t="s">
        <v>76</v>
      </c>
      <c r="M95" s="47"/>
      <c r="N95" s="48"/>
      <c r="O95" s="48" t="s">
        <v>90</v>
      </c>
      <c r="P95" s="48" t="s">
        <v>78</v>
      </c>
      <c r="Q95" s="44"/>
      <c r="R95" s="44"/>
      <c r="S95" s="154"/>
      <c r="T95" s="44" t="s">
        <v>58</v>
      </c>
      <c r="U95" s="44" t="s">
        <v>54</v>
      </c>
      <c r="V95" s="44" t="s">
        <v>91</v>
      </c>
      <c r="W95" s="49" t="s">
        <v>58</v>
      </c>
    </row>
    <row r="96" spans="2:23" x14ac:dyDescent="0.2">
      <c r="B96" s="43"/>
      <c r="C96" s="44"/>
      <c r="D96" s="44" t="s">
        <v>95</v>
      </c>
      <c r="E96" s="45"/>
      <c r="F96" s="45"/>
      <c r="G96" s="45" t="s">
        <v>58</v>
      </c>
      <c r="H96" s="45" t="s">
        <v>58</v>
      </c>
      <c r="I96" s="44"/>
      <c r="J96" s="47" t="s">
        <v>58</v>
      </c>
      <c r="K96" s="44"/>
      <c r="L96" s="44" t="s">
        <v>76</v>
      </c>
      <c r="M96" s="47"/>
      <c r="N96" s="48"/>
      <c r="O96" s="48" t="s">
        <v>96</v>
      </c>
      <c r="P96" s="48" t="s">
        <v>78</v>
      </c>
      <c r="Q96" s="44"/>
      <c r="R96" s="44"/>
      <c r="S96" s="154"/>
      <c r="T96" s="44" t="s">
        <v>58</v>
      </c>
      <c r="U96" s="44" t="s">
        <v>54</v>
      </c>
      <c r="V96" s="44" t="s">
        <v>91</v>
      </c>
      <c r="W96" s="49" t="s">
        <v>58</v>
      </c>
    </row>
    <row r="97" spans="2:23" x14ac:dyDescent="0.2">
      <c r="B97" s="43"/>
      <c r="C97" s="44"/>
      <c r="D97" s="44" t="s">
        <v>97</v>
      </c>
      <c r="E97" s="45"/>
      <c r="F97" s="45"/>
      <c r="G97" s="45" t="s">
        <v>58</v>
      </c>
      <c r="H97" s="45" t="s">
        <v>58</v>
      </c>
      <c r="I97" s="44"/>
      <c r="J97" s="47" t="s">
        <v>58</v>
      </c>
      <c r="K97" s="44"/>
      <c r="L97" s="44" t="s">
        <v>76</v>
      </c>
      <c r="M97" s="47"/>
      <c r="N97" s="48"/>
      <c r="O97" s="48" t="s">
        <v>98</v>
      </c>
      <c r="P97" s="48" t="s">
        <v>78</v>
      </c>
      <c r="Q97" s="44"/>
      <c r="R97" s="44"/>
      <c r="S97" s="154"/>
      <c r="T97" s="44" t="s">
        <v>58</v>
      </c>
      <c r="U97" s="44" t="s">
        <v>54</v>
      </c>
      <c r="V97" s="44" t="s">
        <v>91</v>
      </c>
      <c r="W97" s="49"/>
    </row>
    <row r="98" spans="2:23" x14ac:dyDescent="0.2">
      <c r="B98" s="43"/>
      <c r="C98" s="44"/>
      <c r="D98" s="44" t="s">
        <v>99</v>
      </c>
      <c r="E98" s="45"/>
      <c r="F98" s="45"/>
      <c r="G98" s="45" t="s">
        <v>58</v>
      </c>
      <c r="H98" s="45" t="s">
        <v>58</v>
      </c>
      <c r="I98" s="44"/>
      <c r="J98" s="47" t="s">
        <v>58</v>
      </c>
      <c r="K98" s="44"/>
      <c r="L98" s="44" t="s">
        <v>76</v>
      </c>
      <c r="M98" s="47"/>
      <c r="N98" s="48"/>
      <c r="O98" s="48" t="s">
        <v>98</v>
      </c>
      <c r="P98" s="48" t="s">
        <v>78</v>
      </c>
      <c r="Q98" s="44"/>
      <c r="R98" s="44"/>
      <c r="S98" s="154"/>
      <c r="T98" s="44" t="s">
        <v>58</v>
      </c>
      <c r="U98" s="44" t="s">
        <v>54</v>
      </c>
      <c r="V98" s="44" t="s">
        <v>91</v>
      </c>
      <c r="W98" s="49"/>
    </row>
    <row r="99" spans="2:23" ht="13.5" thickBot="1" x14ac:dyDescent="0.25">
      <c r="B99" s="50"/>
      <c r="C99" s="51"/>
      <c r="D99" s="51" t="s">
        <v>100</v>
      </c>
      <c r="E99" s="52"/>
      <c r="F99" s="52"/>
      <c r="G99" s="52" t="s">
        <v>58</v>
      </c>
      <c r="H99" s="52" t="s">
        <v>58</v>
      </c>
      <c r="I99" s="51"/>
      <c r="J99" s="53" t="s">
        <v>58</v>
      </c>
      <c r="K99" s="51"/>
      <c r="L99" s="51" t="s">
        <v>76</v>
      </c>
      <c r="M99" s="53"/>
      <c r="N99" s="54"/>
      <c r="O99" s="54" t="s">
        <v>101</v>
      </c>
      <c r="P99" s="54" t="s">
        <v>78</v>
      </c>
      <c r="Q99" s="51"/>
      <c r="R99" s="51"/>
      <c r="S99" s="155"/>
      <c r="T99" s="51" t="s">
        <v>58</v>
      </c>
      <c r="U99" s="51" t="s">
        <v>54</v>
      </c>
      <c r="V99" s="51" t="s">
        <v>91</v>
      </c>
      <c r="W99" s="55"/>
    </row>
    <row r="100" spans="2:23" ht="38.25" x14ac:dyDescent="0.2">
      <c r="B100" s="31" t="s">
        <v>43</v>
      </c>
      <c r="C100" s="74" t="s">
        <v>159</v>
      </c>
      <c r="D100" s="32" t="s">
        <v>44</v>
      </c>
      <c r="E100" s="33">
        <v>45062</v>
      </c>
      <c r="F100" s="33">
        <v>45287</v>
      </c>
      <c r="G100" s="37">
        <v>45078</v>
      </c>
      <c r="H100" s="33">
        <v>45657</v>
      </c>
      <c r="I100" s="35" t="s">
        <v>269</v>
      </c>
      <c r="J100" s="56">
        <v>2000</v>
      </c>
      <c r="K100" s="32" t="s">
        <v>48</v>
      </c>
      <c r="L100" s="32" t="s">
        <v>49</v>
      </c>
      <c r="M100" s="34">
        <f>420/365</f>
        <v>1.1506849315068493</v>
      </c>
      <c r="N100" s="35" t="s">
        <v>50</v>
      </c>
      <c r="O100" s="35"/>
      <c r="P100" s="35"/>
      <c r="Q100" s="32" t="s">
        <v>157</v>
      </c>
      <c r="R100" s="150" t="s">
        <v>283</v>
      </c>
      <c r="S100" s="32"/>
      <c r="T100" s="32" t="s">
        <v>53</v>
      </c>
      <c r="U100" s="32" t="s">
        <v>158</v>
      </c>
      <c r="V100" s="32" t="s">
        <v>55</v>
      </c>
      <c r="W100" s="36" t="s">
        <v>270</v>
      </c>
    </row>
    <row r="101" spans="2:23" x14ac:dyDescent="0.2">
      <c r="B101" s="20"/>
      <c r="C101" s="15"/>
      <c r="D101" s="15" t="s">
        <v>60</v>
      </c>
      <c r="E101" s="37"/>
      <c r="F101" s="37"/>
      <c r="G101" s="37" t="s">
        <v>58</v>
      </c>
      <c r="H101" s="37" t="s">
        <v>58</v>
      </c>
      <c r="I101" s="37" t="s">
        <v>58</v>
      </c>
      <c r="J101" s="16">
        <v>2000</v>
      </c>
      <c r="K101" s="15" t="s">
        <v>48</v>
      </c>
      <c r="L101" s="15" t="s">
        <v>49</v>
      </c>
      <c r="M101" s="16">
        <v>0</v>
      </c>
      <c r="N101" s="39" t="s">
        <v>50</v>
      </c>
      <c r="O101" s="39"/>
      <c r="P101" s="39"/>
      <c r="Q101" s="15"/>
      <c r="R101" s="151"/>
      <c r="S101" s="15"/>
      <c r="T101" s="15" t="s">
        <v>58</v>
      </c>
      <c r="U101" s="15" t="s">
        <v>158</v>
      </c>
      <c r="V101" s="15" t="s">
        <v>55</v>
      </c>
      <c r="W101" s="40" t="s">
        <v>58</v>
      </c>
    </row>
    <row r="102" spans="2:23" x14ac:dyDescent="0.2">
      <c r="B102" s="20"/>
      <c r="C102" s="15"/>
      <c r="D102" s="15" t="s">
        <v>61</v>
      </c>
      <c r="E102" s="37"/>
      <c r="F102" s="37"/>
      <c r="G102" s="37" t="s">
        <v>58</v>
      </c>
      <c r="H102" s="37" t="s">
        <v>58</v>
      </c>
      <c r="I102" s="37" t="s">
        <v>58</v>
      </c>
      <c r="J102" s="16">
        <v>500</v>
      </c>
      <c r="K102" s="15" t="s">
        <v>48</v>
      </c>
      <c r="L102" s="15" t="s">
        <v>49</v>
      </c>
      <c r="M102" s="16">
        <v>0</v>
      </c>
      <c r="N102" s="39" t="s">
        <v>50</v>
      </c>
      <c r="O102" s="39"/>
      <c r="P102" s="39"/>
      <c r="Q102" s="15"/>
      <c r="R102" s="151"/>
      <c r="S102" s="15"/>
      <c r="T102" s="15" t="s">
        <v>58</v>
      </c>
      <c r="U102" s="15" t="s">
        <v>158</v>
      </c>
      <c r="V102" s="15" t="s">
        <v>55</v>
      </c>
      <c r="W102" s="40" t="s">
        <v>58</v>
      </c>
    </row>
    <row r="103" spans="2:23" x14ac:dyDescent="0.2">
      <c r="B103" s="20"/>
      <c r="C103" s="15"/>
      <c r="D103" s="15" t="s">
        <v>63</v>
      </c>
      <c r="E103" s="37"/>
      <c r="F103" s="37"/>
      <c r="G103" s="37" t="s">
        <v>58</v>
      </c>
      <c r="H103" s="37" t="s">
        <v>58</v>
      </c>
      <c r="I103" s="37" t="s">
        <v>58</v>
      </c>
      <c r="J103" s="16">
        <v>500</v>
      </c>
      <c r="K103" s="15" t="s">
        <v>48</v>
      </c>
      <c r="L103" s="15" t="s">
        <v>49</v>
      </c>
      <c r="M103" s="16">
        <v>0</v>
      </c>
      <c r="N103" s="39" t="s">
        <v>50</v>
      </c>
      <c r="O103" s="39"/>
      <c r="P103" s="39"/>
      <c r="Q103" s="15"/>
      <c r="R103" s="151"/>
      <c r="S103" s="15"/>
      <c r="T103" s="15" t="s">
        <v>58</v>
      </c>
      <c r="U103" s="15" t="s">
        <v>158</v>
      </c>
      <c r="V103" s="15" t="s">
        <v>55</v>
      </c>
      <c r="W103" s="40" t="s">
        <v>58</v>
      </c>
    </row>
    <row r="104" spans="2:23" ht="12.75" customHeight="1" x14ac:dyDescent="0.2">
      <c r="B104" s="20"/>
      <c r="C104" s="15"/>
      <c r="D104" s="15" t="s">
        <v>57</v>
      </c>
      <c r="E104" s="37"/>
      <c r="F104" s="37"/>
      <c r="G104" s="37" t="s">
        <v>58</v>
      </c>
      <c r="H104" s="37" t="s">
        <v>58</v>
      </c>
      <c r="I104" s="37" t="s">
        <v>58</v>
      </c>
      <c r="J104" s="16">
        <v>1000</v>
      </c>
      <c r="K104" s="15" t="s">
        <v>48</v>
      </c>
      <c r="L104" s="15" t="s">
        <v>49</v>
      </c>
      <c r="M104" s="16">
        <v>0</v>
      </c>
      <c r="N104" s="39" t="s">
        <v>50</v>
      </c>
      <c r="O104" s="39"/>
      <c r="P104" s="39"/>
      <c r="Q104" s="15"/>
      <c r="R104" s="151"/>
      <c r="S104" s="63"/>
      <c r="T104" s="15" t="s">
        <v>58</v>
      </c>
      <c r="U104" s="15" t="s">
        <v>158</v>
      </c>
      <c r="V104" s="15" t="s">
        <v>55</v>
      </c>
      <c r="W104" s="40" t="s">
        <v>58</v>
      </c>
    </row>
    <row r="105" spans="2:23" x14ac:dyDescent="0.2">
      <c r="B105" s="20"/>
      <c r="C105" s="15"/>
      <c r="D105" s="15" t="s">
        <v>64</v>
      </c>
      <c r="E105" s="37"/>
      <c r="F105" s="37"/>
      <c r="G105" s="37" t="s">
        <v>58</v>
      </c>
      <c r="H105" s="37" t="s">
        <v>58</v>
      </c>
      <c r="I105" s="37" t="s">
        <v>58</v>
      </c>
      <c r="J105" s="16">
        <v>0</v>
      </c>
      <c r="K105" s="15" t="s">
        <v>48</v>
      </c>
      <c r="L105" s="15" t="s">
        <v>49</v>
      </c>
      <c r="M105" s="16">
        <v>0</v>
      </c>
      <c r="N105" s="39" t="s">
        <v>50</v>
      </c>
      <c r="O105" s="39"/>
      <c r="P105" s="39"/>
      <c r="Q105" s="15"/>
      <c r="R105" s="151"/>
      <c r="S105" s="63"/>
      <c r="T105" s="15" t="s">
        <v>58</v>
      </c>
      <c r="U105" s="15" t="s">
        <v>158</v>
      </c>
      <c r="V105" s="15" t="s">
        <v>55</v>
      </c>
      <c r="W105" s="40" t="s">
        <v>58</v>
      </c>
    </row>
    <row r="106" spans="2:23" x14ac:dyDescent="0.2">
      <c r="B106" s="20"/>
      <c r="C106" s="15"/>
      <c r="D106" s="15" t="s">
        <v>71</v>
      </c>
      <c r="E106" s="37"/>
      <c r="F106" s="37"/>
      <c r="G106" s="37" t="s">
        <v>58</v>
      </c>
      <c r="H106" s="37" t="s">
        <v>58</v>
      </c>
      <c r="I106" s="37" t="s">
        <v>58</v>
      </c>
      <c r="J106" s="16">
        <v>80000</v>
      </c>
      <c r="K106" s="15" t="s">
        <v>73</v>
      </c>
      <c r="L106" s="15" t="s">
        <v>49</v>
      </c>
      <c r="M106" s="16">
        <v>0</v>
      </c>
      <c r="N106" s="39" t="s">
        <v>50</v>
      </c>
      <c r="O106" s="39"/>
      <c r="P106" s="39"/>
      <c r="Q106" s="15"/>
      <c r="R106" s="152"/>
      <c r="S106" s="63"/>
      <c r="T106" s="15" t="s">
        <v>58</v>
      </c>
      <c r="U106" s="15" t="s">
        <v>158</v>
      </c>
      <c r="V106" s="15" t="s">
        <v>55</v>
      </c>
      <c r="W106" s="40" t="s">
        <v>58</v>
      </c>
    </row>
    <row r="107" spans="2:23" ht="25.5" x14ac:dyDescent="0.2">
      <c r="B107" s="43"/>
      <c r="C107" s="44"/>
      <c r="D107" s="44" t="s">
        <v>74</v>
      </c>
      <c r="E107" s="45"/>
      <c r="F107" s="45"/>
      <c r="G107" s="45" t="s">
        <v>58</v>
      </c>
      <c r="H107" s="45" t="s">
        <v>58</v>
      </c>
      <c r="I107" s="45" t="s">
        <v>58</v>
      </c>
      <c r="J107" s="47" t="s">
        <v>75</v>
      </c>
      <c r="K107" s="44"/>
      <c r="L107" s="44" t="s">
        <v>76</v>
      </c>
      <c r="M107" s="44"/>
      <c r="N107" s="48"/>
      <c r="O107" s="65">
        <v>0.1038</v>
      </c>
      <c r="P107" s="48" t="s">
        <v>78</v>
      </c>
      <c r="Q107" s="44"/>
      <c r="R107" s="69"/>
      <c r="S107" s="153" t="s">
        <v>268</v>
      </c>
      <c r="T107" s="44" t="s">
        <v>58</v>
      </c>
      <c r="U107" s="44" t="s">
        <v>158</v>
      </c>
      <c r="V107" s="44" t="s">
        <v>79</v>
      </c>
      <c r="W107" s="71" t="s">
        <v>271</v>
      </c>
    </row>
    <row r="108" spans="2:23" x14ac:dyDescent="0.2">
      <c r="B108" s="43"/>
      <c r="C108" s="44"/>
      <c r="D108" s="44" t="s">
        <v>81</v>
      </c>
      <c r="E108" s="45"/>
      <c r="F108" s="45"/>
      <c r="G108" s="45" t="s">
        <v>58</v>
      </c>
      <c r="H108" s="45" t="s">
        <v>58</v>
      </c>
      <c r="I108" s="45" t="s">
        <v>58</v>
      </c>
      <c r="J108" s="47" t="s">
        <v>58</v>
      </c>
      <c r="K108" s="44"/>
      <c r="L108" s="44" t="s">
        <v>76</v>
      </c>
      <c r="M108" s="44"/>
      <c r="N108" s="48"/>
      <c r="O108" s="65">
        <v>0.1038</v>
      </c>
      <c r="P108" s="48" t="s">
        <v>78</v>
      </c>
      <c r="Q108" s="44"/>
      <c r="R108" s="69"/>
      <c r="S108" s="154"/>
      <c r="T108" s="44" t="s">
        <v>58</v>
      </c>
      <c r="U108" s="44" t="s">
        <v>158</v>
      </c>
      <c r="V108" s="44" t="s">
        <v>79</v>
      </c>
      <c r="W108" s="49" t="s">
        <v>58</v>
      </c>
    </row>
    <row r="109" spans="2:23" x14ac:dyDescent="0.2">
      <c r="B109" s="43"/>
      <c r="C109" s="44"/>
      <c r="D109" s="44" t="s">
        <v>82</v>
      </c>
      <c r="E109" s="45"/>
      <c r="F109" s="45"/>
      <c r="G109" s="45" t="s">
        <v>58</v>
      </c>
      <c r="H109" s="45" t="s">
        <v>58</v>
      </c>
      <c r="I109" s="45" t="s">
        <v>58</v>
      </c>
      <c r="J109" s="47" t="s">
        <v>58</v>
      </c>
      <c r="K109" s="44"/>
      <c r="L109" s="44" t="s">
        <v>76</v>
      </c>
      <c r="M109" s="44"/>
      <c r="N109" s="48"/>
      <c r="O109" s="65">
        <v>5.1900000000000002E-2</v>
      </c>
      <c r="P109" s="48" t="s">
        <v>78</v>
      </c>
      <c r="Q109" s="44"/>
      <c r="R109" s="69"/>
      <c r="S109" s="154"/>
      <c r="T109" s="44" t="s">
        <v>58</v>
      </c>
      <c r="U109" s="44" t="s">
        <v>158</v>
      </c>
      <c r="V109" s="44" t="s">
        <v>79</v>
      </c>
      <c r="W109" s="49" t="s">
        <v>58</v>
      </c>
    </row>
    <row r="110" spans="2:23" x14ac:dyDescent="0.2">
      <c r="B110" s="43"/>
      <c r="C110" s="44"/>
      <c r="D110" s="44" t="s">
        <v>84</v>
      </c>
      <c r="E110" s="45"/>
      <c r="F110" s="45"/>
      <c r="G110" s="45" t="s">
        <v>58</v>
      </c>
      <c r="H110" s="45" t="s">
        <v>58</v>
      </c>
      <c r="I110" s="45" t="s">
        <v>58</v>
      </c>
      <c r="J110" s="47" t="s">
        <v>58</v>
      </c>
      <c r="K110" s="44"/>
      <c r="L110" s="44" t="s">
        <v>76</v>
      </c>
      <c r="M110" s="44"/>
      <c r="N110" s="48"/>
      <c r="O110" s="65">
        <v>0.1038</v>
      </c>
      <c r="P110" s="48" t="s">
        <v>78</v>
      </c>
      <c r="Q110" s="44"/>
      <c r="R110" s="69"/>
      <c r="S110" s="154"/>
      <c r="T110" s="44" t="s">
        <v>58</v>
      </c>
      <c r="U110" s="44" t="s">
        <v>158</v>
      </c>
      <c r="V110" s="44" t="s">
        <v>79</v>
      </c>
      <c r="W110" s="49" t="s">
        <v>58</v>
      </c>
    </row>
    <row r="111" spans="2:23" x14ac:dyDescent="0.2">
      <c r="B111" s="43"/>
      <c r="C111" s="44"/>
      <c r="D111" s="44" t="s">
        <v>85</v>
      </c>
      <c r="E111" s="45"/>
      <c r="F111" s="45"/>
      <c r="G111" s="45" t="s">
        <v>58</v>
      </c>
      <c r="H111" s="45" t="s">
        <v>58</v>
      </c>
      <c r="I111" s="45" t="s">
        <v>58</v>
      </c>
      <c r="J111" s="47" t="s">
        <v>58</v>
      </c>
      <c r="K111" s="44"/>
      <c r="L111" s="44" t="s">
        <v>76</v>
      </c>
      <c r="M111" s="44"/>
      <c r="N111" s="48"/>
      <c r="O111" s="65">
        <v>5.1900000000000002E-2</v>
      </c>
      <c r="P111" s="48" t="s">
        <v>78</v>
      </c>
      <c r="Q111" s="44"/>
      <c r="R111" s="69"/>
      <c r="S111" s="154"/>
      <c r="T111" s="44" t="s">
        <v>58</v>
      </c>
      <c r="U111" s="44" t="s">
        <v>158</v>
      </c>
      <c r="V111" s="44" t="s">
        <v>79</v>
      </c>
      <c r="W111" s="49" t="s">
        <v>58</v>
      </c>
    </row>
    <row r="112" spans="2:23" x14ac:dyDescent="0.2">
      <c r="B112" s="43"/>
      <c r="C112" s="44"/>
      <c r="D112" s="44" t="s">
        <v>87</v>
      </c>
      <c r="E112" s="45"/>
      <c r="F112" s="45"/>
      <c r="G112" s="45" t="s">
        <v>58</v>
      </c>
      <c r="H112" s="45" t="s">
        <v>58</v>
      </c>
      <c r="I112" s="45" t="s">
        <v>58</v>
      </c>
      <c r="J112" s="47" t="s">
        <v>58</v>
      </c>
      <c r="K112" s="44"/>
      <c r="L112" s="44" t="s">
        <v>76</v>
      </c>
      <c r="M112" s="44"/>
      <c r="N112" s="48"/>
      <c r="O112" s="65">
        <v>5.1900000000000002E-2</v>
      </c>
      <c r="P112" s="48" t="s">
        <v>78</v>
      </c>
      <c r="Q112" s="44"/>
      <c r="R112" s="69"/>
      <c r="S112" s="154"/>
      <c r="T112" s="44" t="s">
        <v>58</v>
      </c>
      <c r="U112" s="44" t="s">
        <v>158</v>
      </c>
      <c r="V112" s="44" t="s">
        <v>79</v>
      </c>
      <c r="W112" s="49" t="s">
        <v>58</v>
      </c>
    </row>
    <row r="113" spans="2:23" ht="34.5" customHeight="1" x14ac:dyDescent="0.2">
      <c r="B113" s="43"/>
      <c r="C113" s="44"/>
      <c r="D113" s="44" t="s">
        <v>88</v>
      </c>
      <c r="E113" s="45"/>
      <c r="F113" s="45"/>
      <c r="G113" s="45" t="s">
        <v>265</v>
      </c>
      <c r="H113" s="45" t="s">
        <v>58</v>
      </c>
      <c r="I113" s="44" t="s">
        <v>272</v>
      </c>
      <c r="J113" s="47" t="s">
        <v>58</v>
      </c>
      <c r="K113" s="44"/>
      <c r="L113" s="44" t="s">
        <v>76</v>
      </c>
      <c r="M113" s="44"/>
      <c r="N113" s="48"/>
      <c r="O113" s="65">
        <v>1.0633999999999999</v>
      </c>
      <c r="P113" s="48" t="s">
        <v>78</v>
      </c>
      <c r="Q113" s="44"/>
      <c r="R113" s="69"/>
      <c r="S113" s="154"/>
      <c r="T113" s="44" t="s">
        <v>58</v>
      </c>
      <c r="U113" s="44" t="s">
        <v>158</v>
      </c>
      <c r="V113" s="44" t="s">
        <v>91</v>
      </c>
      <c r="W113" s="71" t="s">
        <v>274</v>
      </c>
    </row>
    <row r="114" spans="2:23" ht="38.25" x14ac:dyDescent="0.2">
      <c r="B114" s="43"/>
      <c r="C114" s="44"/>
      <c r="D114" s="44" t="s">
        <v>93</v>
      </c>
      <c r="E114" s="45"/>
      <c r="F114" s="45"/>
      <c r="G114" s="45">
        <v>45078</v>
      </c>
      <c r="H114" s="45" t="s">
        <v>58</v>
      </c>
      <c r="I114" s="48" t="s">
        <v>269</v>
      </c>
      <c r="J114" s="44" t="s">
        <v>58</v>
      </c>
      <c r="K114" s="44"/>
      <c r="L114" s="44" t="s">
        <v>76</v>
      </c>
      <c r="M114" s="44"/>
      <c r="N114" s="48"/>
      <c r="O114" s="65">
        <v>1.0633999999999999</v>
      </c>
      <c r="P114" s="48" t="s">
        <v>78</v>
      </c>
      <c r="Q114" s="44"/>
      <c r="R114" s="69"/>
      <c r="S114" s="154"/>
      <c r="T114" s="44" t="s">
        <v>58</v>
      </c>
      <c r="U114" s="44" t="s">
        <v>158</v>
      </c>
      <c r="V114" s="44" t="s">
        <v>91</v>
      </c>
      <c r="W114" s="119" t="s">
        <v>270</v>
      </c>
    </row>
    <row r="115" spans="2:23" x14ac:dyDescent="0.2">
      <c r="B115" s="43"/>
      <c r="C115" s="44"/>
      <c r="D115" s="44" t="s">
        <v>95</v>
      </c>
      <c r="E115" s="45"/>
      <c r="F115" s="45"/>
      <c r="G115" s="45" t="s">
        <v>58</v>
      </c>
      <c r="H115" s="45" t="s">
        <v>58</v>
      </c>
      <c r="I115" s="45" t="s">
        <v>58</v>
      </c>
      <c r="J115" s="44" t="s">
        <v>58</v>
      </c>
      <c r="K115" s="44"/>
      <c r="L115" s="44" t="s">
        <v>76</v>
      </c>
      <c r="M115" s="44"/>
      <c r="N115" s="48"/>
      <c r="O115" s="65">
        <f>O114*2</f>
        <v>2.1267999999999998</v>
      </c>
      <c r="P115" s="48" t="s">
        <v>78</v>
      </c>
      <c r="Q115" s="44"/>
      <c r="R115" s="69"/>
      <c r="S115" s="154"/>
      <c r="T115" s="44" t="s">
        <v>58</v>
      </c>
      <c r="U115" s="44" t="s">
        <v>158</v>
      </c>
      <c r="V115" s="44" t="s">
        <v>91</v>
      </c>
      <c r="W115" s="49" t="s">
        <v>58</v>
      </c>
    </row>
    <row r="116" spans="2:23" ht="15" customHeight="1" x14ac:dyDescent="0.2">
      <c r="B116" s="43"/>
      <c r="C116" s="44"/>
      <c r="D116" s="44" t="s">
        <v>97</v>
      </c>
      <c r="E116" s="45"/>
      <c r="F116" s="45"/>
      <c r="G116" s="45" t="s">
        <v>58</v>
      </c>
      <c r="H116" s="45" t="s">
        <v>58</v>
      </c>
      <c r="I116" s="45" t="s">
        <v>58</v>
      </c>
      <c r="J116" s="44" t="s">
        <v>58</v>
      </c>
      <c r="K116" s="44"/>
      <c r="L116" s="44" t="s">
        <v>76</v>
      </c>
      <c r="M116" s="44"/>
      <c r="N116" s="48"/>
      <c r="O116" s="65">
        <v>4.2309999999999999</v>
      </c>
      <c r="P116" s="48" t="s">
        <v>78</v>
      </c>
      <c r="Q116" s="44"/>
      <c r="R116" s="69"/>
      <c r="S116" s="154"/>
      <c r="T116" s="44" t="s">
        <v>58</v>
      </c>
      <c r="U116" s="44" t="s">
        <v>158</v>
      </c>
      <c r="V116" s="44" t="s">
        <v>91</v>
      </c>
      <c r="W116" s="49" t="s">
        <v>58</v>
      </c>
    </row>
    <row r="117" spans="2:23" ht="12.75" customHeight="1" x14ac:dyDescent="0.2">
      <c r="B117" s="43"/>
      <c r="C117" s="44"/>
      <c r="D117" s="44" t="s">
        <v>99</v>
      </c>
      <c r="E117" s="45"/>
      <c r="F117" s="45"/>
      <c r="G117" s="45" t="s">
        <v>58</v>
      </c>
      <c r="H117" s="45" t="s">
        <v>58</v>
      </c>
      <c r="I117" s="45" t="s">
        <v>58</v>
      </c>
      <c r="J117" s="44" t="s">
        <v>58</v>
      </c>
      <c r="K117" s="44"/>
      <c r="L117" s="44" t="s">
        <v>76</v>
      </c>
      <c r="M117" s="44"/>
      <c r="N117" s="48"/>
      <c r="O117" s="65">
        <v>11.731400000000001</v>
      </c>
      <c r="P117" s="48" t="s">
        <v>78</v>
      </c>
      <c r="Q117" s="44"/>
      <c r="R117" s="69"/>
      <c r="S117" s="154"/>
      <c r="T117" s="44" t="s">
        <v>58</v>
      </c>
      <c r="U117" s="44" t="s">
        <v>158</v>
      </c>
      <c r="V117" s="44" t="s">
        <v>91</v>
      </c>
      <c r="W117" s="49" t="s">
        <v>58</v>
      </c>
    </row>
    <row r="118" spans="2:23" ht="13.5" thickBot="1" x14ac:dyDescent="0.25">
      <c r="B118" s="50"/>
      <c r="C118" s="51"/>
      <c r="D118" s="51" t="s">
        <v>100</v>
      </c>
      <c r="E118" s="52"/>
      <c r="F118" s="52"/>
      <c r="G118" s="52" t="s">
        <v>58</v>
      </c>
      <c r="H118" s="52" t="s">
        <v>58</v>
      </c>
      <c r="I118" s="45" t="s">
        <v>58</v>
      </c>
      <c r="J118" s="51" t="s">
        <v>58</v>
      </c>
      <c r="K118" s="51"/>
      <c r="L118" s="51" t="s">
        <v>76</v>
      </c>
      <c r="M118" s="51"/>
      <c r="N118" s="54"/>
      <c r="O118" s="72">
        <v>11.731400000000001</v>
      </c>
      <c r="P118" s="54" t="s">
        <v>78</v>
      </c>
      <c r="Q118" s="51"/>
      <c r="R118" s="73"/>
      <c r="S118" s="155"/>
      <c r="T118" s="51" t="s">
        <v>58</v>
      </c>
      <c r="U118" s="51" t="s">
        <v>158</v>
      </c>
      <c r="V118" s="51" t="s">
        <v>91</v>
      </c>
      <c r="W118" s="49" t="s">
        <v>58</v>
      </c>
    </row>
    <row r="119" spans="2:23" ht="13.5" customHeight="1" x14ac:dyDescent="0.2">
      <c r="B119" s="31" t="s">
        <v>43</v>
      </c>
      <c r="C119" s="74" t="s">
        <v>180</v>
      </c>
      <c r="D119" s="32" t="s">
        <v>44</v>
      </c>
      <c r="E119" s="33">
        <v>43819</v>
      </c>
      <c r="F119" s="33">
        <v>45373</v>
      </c>
      <c r="G119" s="85" t="s">
        <v>265</v>
      </c>
      <c r="H119" s="85">
        <v>45657</v>
      </c>
      <c r="I119" s="32" t="s">
        <v>46</v>
      </c>
      <c r="J119" s="15" t="s">
        <v>154</v>
      </c>
      <c r="K119" s="15" t="s">
        <v>48</v>
      </c>
      <c r="L119" s="38" t="s">
        <v>49</v>
      </c>
      <c r="M119" s="86">
        <f>366.45/365</f>
        <v>1.003972602739726</v>
      </c>
      <c r="N119" s="79" t="s">
        <v>50</v>
      </c>
      <c r="O119" s="39"/>
      <c r="P119" s="39"/>
      <c r="Q119" s="39" t="s">
        <v>160</v>
      </c>
      <c r="R119" s="166" t="s">
        <v>284</v>
      </c>
      <c r="S119" s="39"/>
      <c r="T119" s="32" t="s">
        <v>53</v>
      </c>
      <c r="U119" s="15" t="s">
        <v>54</v>
      </c>
      <c r="V119" s="32" t="s">
        <v>55</v>
      </c>
      <c r="W119" s="36" t="s">
        <v>266</v>
      </c>
    </row>
    <row r="120" spans="2:23" x14ac:dyDescent="0.2">
      <c r="B120" s="20"/>
      <c r="C120" s="15"/>
      <c r="D120" s="15" t="s">
        <v>57</v>
      </c>
      <c r="E120" s="37"/>
      <c r="F120" s="37"/>
      <c r="G120" s="37" t="s">
        <v>58</v>
      </c>
      <c r="H120" s="37" t="s">
        <v>58</v>
      </c>
      <c r="I120" s="63"/>
      <c r="J120" s="15" t="s">
        <v>163</v>
      </c>
      <c r="K120" s="15" t="s">
        <v>48</v>
      </c>
      <c r="L120" s="38" t="s">
        <v>49</v>
      </c>
      <c r="M120" s="16">
        <v>0</v>
      </c>
      <c r="N120" s="79" t="s">
        <v>50</v>
      </c>
      <c r="O120" s="39"/>
      <c r="P120" s="39"/>
      <c r="Q120" s="39"/>
      <c r="R120" s="151"/>
      <c r="S120" s="39"/>
      <c r="T120" s="15" t="s">
        <v>58</v>
      </c>
      <c r="U120" s="15" t="s">
        <v>54</v>
      </c>
      <c r="V120" s="15" t="s">
        <v>55</v>
      </c>
      <c r="W120" s="40" t="s">
        <v>58</v>
      </c>
    </row>
    <row r="121" spans="2:23" x14ac:dyDescent="0.2">
      <c r="B121" s="20"/>
      <c r="C121" s="15"/>
      <c r="D121" s="38" t="s">
        <v>60</v>
      </c>
      <c r="E121" s="37"/>
      <c r="F121" s="37"/>
      <c r="G121" s="37" t="s">
        <v>58</v>
      </c>
      <c r="H121" s="37" t="s">
        <v>58</v>
      </c>
      <c r="I121" s="63"/>
      <c r="J121" s="15" t="s">
        <v>154</v>
      </c>
      <c r="K121" s="15" t="s">
        <v>48</v>
      </c>
      <c r="L121" s="38" t="s">
        <v>49</v>
      </c>
      <c r="M121" s="16">
        <v>0</v>
      </c>
      <c r="N121" s="79" t="s">
        <v>50</v>
      </c>
      <c r="O121" s="39"/>
      <c r="P121" s="39"/>
      <c r="Q121" s="39"/>
      <c r="R121" s="151"/>
      <c r="S121" s="39"/>
      <c r="T121" s="15" t="s">
        <v>58</v>
      </c>
      <c r="U121" s="15" t="s">
        <v>54</v>
      </c>
      <c r="V121" s="15" t="s">
        <v>55</v>
      </c>
      <c r="W121" s="40" t="s">
        <v>58</v>
      </c>
    </row>
    <row r="122" spans="2:23" x14ac:dyDescent="0.2">
      <c r="B122" s="20"/>
      <c r="C122" s="15"/>
      <c r="D122" s="15" t="s">
        <v>61</v>
      </c>
      <c r="E122" s="37"/>
      <c r="F122" s="37"/>
      <c r="G122" s="37" t="s">
        <v>58</v>
      </c>
      <c r="H122" s="37" t="s">
        <v>58</v>
      </c>
      <c r="I122" s="63"/>
      <c r="J122" s="15" t="s">
        <v>126</v>
      </c>
      <c r="K122" s="15" t="s">
        <v>48</v>
      </c>
      <c r="L122" s="38" t="s">
        <v>49</v>
      </c>
      <c r="M122" s="16">
        <v>0</v>
      </c>
      <c r="N122" s="79" t="s">
        <v>50</v>
      </c>
      <c r="O122" s="39"/>
      <c r="P122" s="39"/>
      <c r="Q122" s="39"/>
      <c r="R122" s="151"/>
      <c r="S122" s="39"/>
      <c r="T122" s="15" t="s">
        <v>58</v>
      </c>
      <c r="U122" s="15" t="s">
        <v>54</v>
      </c>
      <c r="V122" s="15" t="s">
        <v>55</v>
      </c>
      <c r="W122" s="40" t="s">
        <v>58</v>
      </c>
    </row>
    <row r="123" spans="2:23" ht="12.75" customHeight="1" x14ac:dyDescent="0.2">
      <c r="B123" s="20"/>
      <c r="C123" s="15"/>
      <c r="D123" s="15" t="s">
        <v>63</v>
      </c>
      <c r="E123" s="37"/>
      <c r="F123" s="37"/>
      <c r="G123" s="37" t="s">
        <v>58</v>
      </c>
      <c r="H123" s="37" t="s">
        <v>58</v>
      </c>
      <c r="I123" s="63"/>
      <c r="J123" s="15" t="s">
        <v>126</v>
      </c>
      <c r="K123" s="15" t="s">
        <v>48</v>
      </c>
      <c r="L123" s="38" t="s">
        <v>49</v>
      </c>
      <c r="M123" s="16">
        <v>0</v>
      </c>
      <c r="N123" s="79" t="s">
        <v>50</v>
      </c>
      <c r="O123" s="39"/>
      <c r="P123" s="39"/>
      <c r="Q123" s="39"/>
      <c r="R123" s="151"/>
      <c r="S123" s="39"/>
      <c r="T123" s="15" t="s">
        <v>58</v>
      </c>
      <c r="U123" s="15" t="s">
        <v>54</v>
      </c>
      <c r="V123" s="15" t="s">
        <v>55</v>
      </c>
      <c r="W123" s="40" t="s">
        <v>58</v>
      </c>
    </row>
    <row r="124" spans="2:23" x14ac:dyDescent="0.2">
      <c r="B124" s="20"/>
      <c r="C124" s="15"/>
      <c r="D124" s="15" t="s">
        <v>71</v>
      </c>
      <c r="E124" s="37"/>
      <c r="F124" s="37"/>
      <c r="G124" s="37" t="s">
        <v>58</v>
      </c>
      <c r="H124" s="37" t="s">
        <v>58</v>
      </c>
      <c r="I124" s="63"/>
      <c r="J124" s="15" t="s">
        <v>164</v>
      </c>
      <c r="K124" s="15" t="s">
        <v>73</v>
      </c>
      <c r="L124" s="38" t="s">
        <v>49</v>
      </c>
      <c r="M124" s="16">
        <v>0</v>
      </c>
      <c r="N124" s="79" t="s">
        <v>50</v>
      </c>
      <c r="O124" s="39"/>
      <c r="P124" s="39"/>
      <c r="Q124" s="39"/>
      <c r="R124" s="152"/>
      <c r="S124" s="39"/>
      <c r="T124" s="15" t="s">
        <v>58</v>
      </c>
      <c r="U124" s="15" t="s">
        <v>54</v>
      </c>
      <c r="V124" s="63" t="s">
        <v>55</v>
      </c>
      <c r="W124" s="40" t="s">
        <v>58</v>
      </c>
    </row>
    <row r="125" spans="2:23" ht="25.5" x14ac:dyDescent="0.2">
      <c r="B125" s="20"/>
      <c r="C125" s="15"/>
      <c r="D125" s="38" t="s">
        <v>162</v>
      </c>
      <c r="E125" s="37"/>
      <c r="F125" s="37"/>
      <c r="G125" s="37">
        <v>45283</v>
      </c>
      <c r="H125" s="37">
        <v>45535</v>
      </c>
      <c r="I125" s="63"/>
      <c r="J125" s="15" t="s">
        <v>262</v>
      </c>
      <c r="K125" s="15" t="s">
        <v>73</v>
      </c>
      <c r="L125" s="38" t="s">
        <v>49</v>
      </c>
      <c r="M125" s="17" t="s">
        <v>263</v>
      </c>
      <c r="N125" s="79" t="s">
        <v>50</v>
      </c>
      <c r="O125" s="39"/>
      <c r="P125" s="39"/>
      <c r="Q125" s="39" t="s">
        <v>267</v>
      </c>
      <c r="R125" s="116" t="s">
        <v>285</v>
      </c>
      <c r="S125" s="39"/>
      <c r="T125" s="15" t="s">
        <v>58</v>
      </c>
      <c r="U125" s="15" t="s">
        <v>54</v>
      </c>
      <c r="V125" s="63" t="s">
        <v>79</v>
      </c>
      <c r="W125" s="41" t="s">
        <v>273</v>
      </c>
    </row>
    <row r="126" spans="2:23" ht="13.5" customHeight="1" x14ac:dyDescent="0.2">
      <c r="B126" s="20"/>
      <c r="C126" s="15"/>
      <c r="D126" s="38" t="s">
        <v>44</v>
      </c>
      <c r="E126" s="37"/>
      <c r="F126" s="37"/>
      <c r="G126" s="85">
        <v>45658</v>
      </c>
      <c r="H126" s="85">
        <v>46387</v>
      </c>
      <c r="I126" s="63"/>
      <c r="J126" s="15" t="s">
        <v>165</v>
      </c>
      <c r="K126" s="15" t="s">
        <v>48</v>
      </c>
      <c r="L126" s="38" t="s">
        <v>49</v>
      </c>
      <c r="M126" s="86">
        <f>366.45/365</f>
        <v>1.003972602739726</v>
      </c>
      <c r="N126" s="79" t="s">
        <v>50</v>
      </c>
      <c r="O126" s="39"/>
      <c r="P126" s="39"/>
      <c r="Q126" s="39" t="s">
        <v>160</v>
      </c>
      <c r="R126" s="166" t="s">
        <v>284</v>
      </c>
      <c r="S126" s="39"/>
      <c r="T126" s="15" t="s">
        <v>58</v>
      </c>
      <c r="U126" s="15" t="s">
        <v>54</v>
      </c>
      <c r="V126" s="15" t="s">
        <v>55</v>
      </c>
      <c r="W126" s="40"/>
    </row>
    <row r="127" spans="2:23" x14ac:dyDescent="0.2">
      <c r="B127" s="20"/>
      <c r="C127" s="15"/>
      <c r="D127" s="15" t="s">
        <v>57</v>
      </c>
      <c r="E127" s="37"/>
      <c r="F127" s="37"/>
      <c r="G127" s="37" t="s">
        <v>58</v>
      </c>
      <c r="H127" s="37" t="s">
        <v>58</v>
      </c>
      <c r="I127" s="63"/>
      <c r="J127" s="15" t="s">
        <v>166</v>
      </c>
      <c r="K127" s="15" t="s">
        <v>48</v>
      </c>
      <c r="L127" s="38" t="s">
        <v>49</v>
      </c>
      <c r="M127" s="16">
        <v>0</v>
      </c>
      <c r="N127" s="79" t="s">
        <v>50</v>
      </c>
      <c r="O127" s="39"/>
      <c r="P127" s="39"/>
      <c r="Q127" s="39"/>
      <c r="R127" s="151"/>
      <c r="S127" s="39"/>
      <c r="T127" s="15" t="s">
        <v>58</v>
      </c>
      <c r="U127" s="15" t="s">
        <v>54</v>
      </c>
      <c r="V127" s="15" t="s">
        <v>55</v>
      </c>
      <c r="W127" s="40"/>
    </row>
    <row r="128" spans="2:23" ht="15" customHeight="1" x14ac:dyDescent="0.2">
      <c r="B128" s="20"/>
      <c r="C128" s="15"/>
      <c r="D128" s="38" t="s">
        <v>60</v>
      </c>
      <c r="E128" s="37"/>
      <c r="F128" s="37"/>
      <c r="G128" s="37" t="s">
        <v>58</v>
      </c>
      <c r="H128" s="37" t="s">
        <v>58</v>
      </c>
      <c r="I128" s="63"/>
      <c r="J128" s="15" t="s">
        <v>165</v>
      </c>
      <c r="K128" s="15" t="s">
        <v>48</v>
      </c>
      <c r="L128" s="38" t="s">
        <v>49</v>
      </c>
      <c r="M128" s="16">
        <v>0</v>
      </c>
      <c r="N128" s="79" t="s">
        <v>50</v>
      </c>
      <c r="O128" s="39"/>
      <c r="P128" s="39"/>
      <c r="Q128" s="39"/>
      <c r="R128" s="151"/>
      <c r="S128" s="39"/>
      <c r="T128" s="15" t="s">
        <v>58</v>
      </c>
      <c r="U128" s="15" t="s">
        <v>54</v>
      </c>
      <c r="V128" s="15" t="s">
        <v>55</v>
      </c>
      <c r="W128" s="40"/>
    </row>
    <row r="129" spans="2:23" ht="12.75" customHeight="1" x14ac:dyDescent="0.2">
      <c r="B129" s="20"/>
      <c r="C129" s="15"/>
      <c r="D129" s="15" t="s">
        <v>61</v>
      </c>
      <c r="E129" s="37"/>
      <c r="F129" s="37"/>
      <c r="G129" s="37" t="s">
        <v>58</v>
      </c>
      <c r="H129" s="37" t="s">
        <v>58</v>
      </c>
      <c r="I129" s="63"/>
      <c r="J129" s="15" t="s">
        <v>167</v>
      </c>
      <c r="K129" s="15" t="s">
        <v>48</v>
      </c>
      <c r="L129" s="38" t="s">
        <v>49</v>
      </c>
      <c r="M129" s="16">
        <v>0</v>
      </c>
      <c r="N129" s="79" t="s">
        <v>50</v>
      </c>
      <c r="O129" s="39"/>
      <c r="P129" s="39"/>
      <c r="Q129" s="39"/>
      <c r="R129" s="151"/>
      <c r="S129" s="39"/>
      <c r="T129" s="15" t="s">
        <v>58</v>
      </c>
      <c r="U129" s="15" t="s">
        <v>54</v>
      </c>
      <c r="V129" s="15" t="s">
        <v>55</v>
      </c>
      <c r="W129" s="40"/>
    </row>
    <row r="130" spans="2:23" x14ac:dyDescent="0.2">
      <c r="B130" s="20"/>
      <c r="C130" s="15"/>
      <c r="D130" s="15" t="s">
        <v>63</v>
      </c>
      <c r="E130" s="37"/>
      <c r="F130" s="37"/>
      <c r="G130" s="37" t="s">
        <v>58</v>
      </c>
      <c r="H130" s="37" t="s">
        <v>58</v>
      </c>
      <c r="I130" s="63"/>
      <c r="J130" s="15" t="s">
        <v>167</v>
      </c>
      <c r="K130" s="15" t="s">
        <v>48</v>
      </c>
      <c r="L130" s="38" t="s">
        <v>49</v>
      </c>
      <c r="M130" s="16">
        <v>0</v>
      </c>
      <c r="N130" s="79" t="s">
        <v>50</v>
      </c>
      <c r="O130" s="39"/>
      <c r="P130" s="39"/>
      <c r="Q130" s="39"/>
      <c r="R130" s="151"/>
      <c r="S130" s="39"/>
      <c r="T130" s="15" t="s">
        <v>58</v>
      </c>
      <c r="U130" s="15" t="s">
        <v>54</v>
      </c>
      <c r="V130" s="15" t="s">
        <v>55</v>
      </c>
      <c r="W130" s="40"/>
    </row>
    <row r="131" spans="2:23" x14ac:dyDescent="0.2">
      <c r="B131" s="20"/>
      <c r="C131" s="15"/>
      <c r="D131" s="15" t="s">
        <v>71</v>
      </c>
      <c r="E131" s="37"/>
      <c r="F131" s="37"/>
      <c r="G131" s="37" t="s">
        <v>58</v>
      </c>
      <c r="H131" s="37" t="s">
        <v>58</v>
      </c>
      <c r="I131" s="63"/>
      <c r="J131" s="15" t="s">
        <v>168</v>
      </c>
      <c r="K131" s="15" t="s">
        <v>73</v>
      </c>
      <c r="L131" s="38" t="s">
        <v>49</v>
      </c>
      <c r="M131" s="16">
        <v>0</v>
      </c>
      <c r="N131" s="79" t="s">
        <v>50</v>
      </c>
      <c r="O131" s="39"/>
      <c r="P131" s="39"/>
      <c r="Q131" s="39"/>
      <c r="R131" s="152"/>
      <c r="S131" s="39"/>
      <c r="T131" s="15" t="s">
        <v>58</v>
      </c>
      <c r="U131" s="15" t="s">
        <v>54</v>
      </c>
      <c r="V131" s="15" t="s">
        <v>55</v>
      </c>
      <c r="W131" s="40"/>
    </row>
    <row r="132" spans="2:23" ht="13.5" customHeight="1" x14ac:dyDescent="0.2">
      <c r="B132" s="20"/>
      <c r="C132" s="15"/>
      <c r="D132" s="38" t="s">
        <v>44</v>
      </c>
      <c r="E132" s="37"/>
      <c r="F132" s="37"/>
      <c r="G132" s="85">
        <v>46388</v>
      </c>
      <c r="H132" s="85">
        <v>46752</v>
      </c>
      <c r="I132" s="63"/>
      <c r="J132" s="15" t="s">
        <v>154</v>
      </c>
      <c r="K132" s="15" t="s">
        <v>48</v>
      </c>
      <c r="L132" s="38" t="s">
        <v>49</v>
      </c>
      <c r="M132" s="86">
        <f>366.45/365</f>
        <v>1.003972602739726</v>
      </c>
      <c r="N132" s="79" t="s">
        <v>50</v>
      </c>
      <c r="O132" s="39"/>
      <c r="P132" s="39"/>
      <c r="Q132" s="39" t="s">
        <v>160</v>
      </c>
      <c r="R132" s="166" t="s">
        <v>284</v>
      </c>
      <c r="S132" s="39"/>
      <c r="T132" s="15" t="s">
        <v>58</v>
      </c>
      <c r="U132" s="15" t="s">
        <v>54</v>
      </c>
      <c r="V132" s="15" t="s">
        <v>55</v>
      </c>
      <c r="W132" s="40"/>
    </row>
    <row r="133" spans="2:23" x14ac:dyDescent="0.2">
      <c r="B133" s="20"/>
      <c r="C133" s="15"/>
      <c r="D133" s="15" t="s">
        <v>57</v>
      </c>
      <c r="E133" s="37"/>
      <c r="F133" s="37"/>
      <c r="G133" s="37" t="s">
        <v>58</v>
      </c>
      <c r="H133" s="37" t="s">
        <v>58</v>
      </c>
      <c r="I133" s="63"/>
      <c r="J133" s="15" t="s">
        <v>163</v>
      </c>
      <c r="K133" s="15" t="s">
        <v>48</v>
      </c>
      <c r="L133" s="38" t="s">
        <v>49</v>
      </c>
      <c r="M133" s="16">
        <v>0</v>
      </c>
      <c r="N133" s="79" t="s">
        <v>50</v>
      </c>
      <c r="O133" s="39"/>
      <c r="P133" s="39"/>
      <c r="Q133" s="15"/>
      <c r="R133" s="151"/>
      <c r="S133" s="39"/>
      <c r="T133" s="15" t="s">
        <v>58</v>
      </c>
      <c r="U133" s="15" t="s">
        <v>54</v>
      </c>
      <c r="V133" s="15" t="s">
        <v>55</v>
      </c>
      <c r="W133" s="40"/>
    </row>
    <row r="134" spans="2:23" x14ac:dyDescent="0.2">
      <c r="B134" s="20"/>
      <c r="C134" s="15"/>
      <c r="D134" s="38" t="s">
        <v>60</v>
      </c>
      <c r="E134" s="37"/>
      <c r="F134" s="37"/>
      <c r="G134" s="37" t="s">
        <v>58</v>
      </c>
      <c r="H134" s="37" t="s">
        <v>58</v>
      </c>
      <c r="I134" s="15"/>
      <c r="J134" s="15" t="s">
        <v>154</v>
      </c>
      <c r="K134" s="15" t="s">
        <v>48</v>
      </c>
      <c r="L134" s="38" t="s">
        <v>49</v>
      </c>
      <c r="M134" s="16">
        <v>0</v>
      </c>
      <c r="N134" s="79" t="s">
        <v>50</v>
      </c>
      <c r="O134" s="39"/>
      <c r="P134" s="39"/>
      <c r="Q134" s="15"/>
      <c r="R134" s="151"/>
      <c r="S134" s="39"/>
      <c r="T134" s="15" t="s">
        <v>58</v>
      </c>
      <c r="U134" s="15" t="s">
        <v>54</v>
      </c>
      <c r="V134" s="15" t="s">
        <v>55</v>
      </c>
      <c r="W134" s="40"/>
    </row>
    <row r="135" spans="2:23" ht="12.75" customHeight="1" x14ac:dyDescent="0.2">
      <c r="B135" s="20"/>
      <c r="C135" s="15"/>
      <c r="D135" s="15" t="s">
        <v>61</v>
      </c>
      <c r="E135" s="37"/>
      <c r="F135" s="37"/>
      <c r="G135" s="37" t="s">
        <v>58</v>
      </c>
      <c r="H135" s="37" t="s">
        <v>58</v>
      </c>
      <c r="I135" s="63"/>
      <c r="J135" s="15" t="s">
        <v>126</v>
      </c>
      <c r="K135" s="15" t="s">
        <v>48</v>
      </c>
      <c r="L135" s="38" t="s">
        <v>49</v>
      </c>
      <c r="M135" s="16">
        <v>0</v>
      </c>
      <c r="N135" s="79" t="s">
        <v>50</v>
      </c>
      <c r="O135" s="39"/>
      <c r="P135" s="39"/>
      <c r="Q135" s="15"/>
      <c r="R135" s="151"/>
      <c r="S135" s="39"/>
      <c r="T135" s="15" t="s">
        <v>58</v>
      </c>
      <c r="U135" s="15" t="s">
        <v>54</v>
      </c>
      <c r="V135" s="15" t="s">
        <v>55</v>
      </c>
      <c r="W135" s="40"/>
    </row>
    <row r="136" spans="2:23" x14ac:dyDescent="0.2">
      <c r="B136" s="20"/>
      <c r="C136" s="15"/>
      <c r="D136" s="15" t="s">
        <v>63</v>
      </c>
      <c r="E136" s="37"/>
      <c r="F136" s="37"/>
      <c r="G136" s="37" t="s">
        <v>58</v>
      </c>
      <c r="H136" s="37" t="s">
        <v>58</v>
      </c>
      <c r="I136" s="63"/>
      <c r="J136" s="15" t="s">
        <v>126</v>
      </c>
      <c r="K136" s="15" t="s">
        <v>48</v>
      </c>
      <c r="L136" s="38" t="s">
        <v>49</v>
      </c>
      <c r="M136" s="16">
        <v>0</v>
      </c>
      <c r="N136" s="79" t="s">
        <v>50</v>
      </c>
      <c r="O136" s="39"/>
      <c r="P136" s="39"/>
      <c r="Q136" s="15"/>
      <c r="R136" s="151"/>
      <c r="S136" s="39"/>
      <c r="T136" s="15" t="s">
        <v>58</v>
      </c>
      <c r="U136" s="15" t="s">
        <v>54</v>
      </c>
      <c r="V136" s="15" t="s">
        <v>55</v>
      </c>
      <c r="W136" s="40"/>
    </row>
    <row r="137" spans="2:23" x14ac:dyDescent="0.2">
      <c r="B137" s="20"/>
      <c r="C137" s="15"/>
      <c r="D137" s="15" t="s">
        <v>71</v>
      </c>
      <c r="E137" s="37"/>
      <c r="F137" s="37"/>
      <c r="G137" s="37" t="s">
        <v>58</v>
      </c>
      <c r="H137" s="37" t="s">
        <v>58</v>
      </c>
      <c r="I137" s="15"/>
      <c r="J137" s="15" t="s">
        <v>164</v>
      </c>
      <c r="K137" s="15" t="s">
        <v>73</v>
      </c>
      <c r="L137" s="38" t="s">
        <v>49</v>
      </c>
      <c r="M137" s="16">
        <v>0</v>
      </c>
      <c r="N137" s="79" t="s">
        <v>50</v>
      </c>
      <c r="O137" s="39"/>
      <c r="P137" s="39"/>
      <c r="Q137" s="15"/>
      <c r="R137" s="152"/>
      <c r="S137" s="39"/>
      <c r="T137" s="15" t="s">
        <v>58</v>
      </c>
      <c r="U137" s="15" t="s">
        <v>54</v>
      </c>
      <c r="V137" s="15" t="s">
        <v>55</v>
      </c>
      <c r="W137" s="40"/>
    </row>
    <row r="138" spans="2:23" x14ac:dyDescent="0.2">
      <c r="B138" s="43"/>
      <c r="C138" s="44"/>
      <c r="D138" s="44" t="s">
        <v>74</v>
      </c>
      <c r="E138" s="45"/>
      <c r="F138" s="45"/>
      <c r="G138" s="45">
        <v>43831</v>
      </c>
      <c r="H138" s="45" t="s">
        <v>58</v>
      </c>
      <c r="I138" s="44"/>
      <c r="J138" s="47" t="s">
        <v>75</v>
      </c>
      <c r="K138" s="44"/>
      <c r="L138" s="44" t="s">
        <v>76</v>
      </c>
      <c r="M138" s="47"/>
      <c r="N138" s="48"/>
      <c r="O138" s="48" t="s">
        <v>169</v>
      </c>
      <c r="P138" s="48" t="s">
        <v>78</v>
      </c>
      <c r="Q138" s="44"/>
      <c r="R138" s="44"/>
      <c r="S138" s="153" t="s">
        <v>170</v>
      </c>
      <c r="T138" s="44" t="s">
        <v>58</v>
      </c>
      <c r="U138" s="44" t="s">
        <v>54</v>
      </c>
      <c r="V138" s="44" t="s">
        <v>79</v>
      </c>
      <c r="W138" s="49" t="s">
        <v>80</v>
      </c>
    </row>
    <row r="139" spans="2:23" x14ac:dyDescent="0.2">
      <c r="B139" s="43"/>
      <c r="C139" s="44"/>
      <c r="D139" s="44" t="s">
        <v>81</v>
      </c>
      <c r="E139" s="45"/>
      <c r="F139" s="45"/>
      <c r="G139" s="45" t="s">
        <v>58</v>
      </c>
      <c r="H139" s="45" t="s">
        <v>58</v>
      </c>
      <c r="I139" s="44"/>
      <c r="J139" s="47" t="s">
        <v>58</v>
      </c>
      <c r="K139" s="44"/>
      <c r="L139" s="44" t="s">
        <v>76</v>
      </c>
      <c r="M139" s="47"/>
      <c r="N139" s="48"/>
      <c r="O139" s="48" t="s">
        <v>169</v>
      </c>
      <c r="P139" s="48" t="s">
        <v>78</v>
      </c>
      <c r="Q139" s="44"/>
      <c r="R139" s="44"/>
      <c r="S139" s="154"/>
      <c r="T139" s="44" t="s">
        <v>58</v>
      </c>
      <c r="U139" s="44" t="s">
        <v>54</v>
      </c>
      <c r="V139" s="44" t="s">
        <v>79</v>
      </c>
      <c r="W139" s="49" t="s">
        <v>58</v>
      </c>
    </row>
    <row r="140" spans="2:23" x14ac:dyDescent="0.2">
      <c r="B140" s="43"/>
      <c r="C140" s="44"/>
      <c r="D140" s="44" t="s">
        <v>82</v>
      </c>
      <c r="E140" s="45"/>
      <c r="F140" s="45"/>
      <c r="G140" s="45" t="s">
        <v>58</v>
      </c>
      <c r="H140" s="45" t="s">
        <v>58</v>
      </c>
      <c r="I140" s="44"/>
      <c r="J140" s="47" t="s">
        <v>58</v>
      </c>
      <c r="K140" s="44"/>
      <c r="L140" s="44" t="s">
        <v>76</v>
      </c>
      <c r="M140" s="47"/>
      <c r="N140" s="48"/>
      <c r="O140" s="48" t="s">
        <v>171</v>
      </c>
      <c r="P140" s="48" t="s">
        <v>78</v>
      </c>
      <c r="Q140" s="44"/>
      <c r="R140" s="44"/>
      <c r="S140" s="154"/>
      <c r="T140" s="44" t="s">
        <v>58</v>
      </c>
      <c r="U140" s="44" t="s">
        <v>54</v>
      </c>
      <c r="V140" s="44" t="s">
        <v>79</v>
      </c>
      <c r="W140" s="49" t="s">
        <v>58</v>
      </c>
    </row>
    <row r="141" spans="2:23" x14ac:dyDescent="0.2">
      <c r="B141" s="43"/>
      <c r="C141" s="44"/>
      <c r="D141" s="44" t="s">
        <v>84</v>
      </c>
      <c r="E141" s="45"/>
      <c r="F141" s="45"/>
      <c r="G141" s="45" t="s">
        <v>58</v>
      </c>
      <c r="H141" s="45" t="s">
        <v>58</v>
      </c>
      <c r="I141" s="44"/>
      <c r="J141" s="47" t="s">
        <v>58</v>
      </c>
      <c r="K141" s="44"/>
      <c r="L141" s="44" t="s">
        <v>76</v>
      </c>
      <c r="M141" s="47"/>
      <c r="N141" s="48"/>
      <c r="O141" s="48" t="s">
        <v>169</v>
      </c>
      <c r="P141" s="48" t="s">
        <v>78</v>
      </c>
      <c r="Q141" s="44"/>
      <c r="R141" s="44"/>
      <c r="S141" s="154"/>
      <c r="T141" s="44" t="s">
        <v>58</v>
      </c>
      <c r="U141" s="44" t="s">
        <v>54</v>
      </c>
      <c r="V141" s="44" t="s">
        <v>79</v>
      </c>
      <c r="W141" s="49" t="s">
        <v>58</v>
      </c>
    </row>
    <row r="142" spans="2:23" ht="25.5" x14ac:dyDescent="0.2">
      <c r="B142" s="43"/>
      <c r="C142" s="44"/>
      <c r="D142" s="44" t="s">
        <v>85</v>
      </c>
      <c r="E142" s="45"/>
      <c r="F142" s="45"/>
      <c r="G142" s="45" t="s">
        <v>45</v>
      </c>
      <c r="H142" s="45" t="s">
        <v>58</v>
      </c>
      <c r="I142" s="44"/>
      <c r="J142" s="47" t="s">
        <v>58</v>
      </c>
      <c r="K142" s="44"/>
      <c r="L142" s="44" t="s">
        <v>76</v>
      </c>
      <c r="M142" s="47"/>
      <c r="N142" s="48"/>
      <c r="O142" s="48" t="s">
        <v>171</v>
      </c>
      <c r="P142" s="48" t="s">
        <v>78</v>
      </c>
      <c r="Q142" s="44"/>
      <c r="R142" s="44"/>
      <c r="S142" s="154"/>
      <c r="T142" s="44" t="s">
        <v>58</v>
      </c>
      <c r="U142" s="44" t="s">
        <v>54</v>
      </c>
      <c r="V142" s="44" t="s">
        <v>79</v>
      </c>
      <c r="W142" s="71" t="s">
        <v>172</v>
      </c>
    </row>
    <row r="143" spans="2:23" x14ac:dyDescent="0.2">
      <c r="B143" s="43"/>
      <c r="C143" s="44"/>
      <c r="D143" s="44" t="s">
        <v>87</v>
      </c>
      <c r="E143" s="45"/>
      <c r="F143" s="45"/>
      <c r="G143" s="45" t="s">
        <v>58</v>
      </c>
      <c r="H143" s="45" t="s">
        <v>58</v>
      </c>
      <c r="I143" s="44"/>
      <c r="J143" s="47" t="s">
        <v>58</v>
      </c>
      <c r="K143" s="44"/>
      <c r="L143" s="44" t="s">
        <v>76</v>
      </c>
      <c r="M143" s="47"/>
      <c r="N143" s="48"/>
      <c r="O143" s="48" t="s">
        <v>171</v>
      </c>
      <c r="P143" s="48" t="s">
        <v>78</v>
      </c>
      <c r="Q143" s="44"/>
      <c r="R143" s="44"/>
      <c r="S143" s="154"/>
      <c r="T143" s="44" t="s">
        <v>58</v>
      </c>
      <c r="U143" s="44" t="s">
        <v>54</v>
      </c>
      <c r="V143" s="44" t="s">
        <v>79</v>
      </c>
      <c r="W143" s="49" t="s">
        <v>58</v>
      </c>
    </row>
    <row r="144" spans="2:23" ht="38.25" x14ac:dyDescent="0.2">
      <c r="B144" s="43"/>
      <c r="C144" s="44"/>
      <c r="D144" s="44" t="s">
        <v>88</v>
      </c>
      <c r="E144" s="45"/>
      <c r="F144" s="45"/>
      <c r="G144" s="45" t="s">
        <v>45</v>
      </c>
      <c r="H144" s="45" t="s">
        <v>58</v>
      </c>
      <c r="I144" s="44"/>
      <c r="J144" s="47" t="s">
        <v>58</v>
      </c>
      <c r="K144" s="44"/>
      <c r="L144" s="44" t="s">
        <v>76</v>
      </c>
      <c r="M144" s="47"/>
      <c r="N144" s="48"/>
      <c r="O144" s="48" t="s">
        <v>173</v>
      </c>
      <c r="P144" s="48" t="s">
        <v>78</v>
      </c>
      <c r="Q144" s="44"/>
      <c r="R144" s="44"/>
      <c r="S144" s="154"/>
      <c r="T144" s="44" t="s">
        <v>58</v>
      </c>
      <c r="U144" s="44" t="s">
        <v>54</v>
      </c>
      <c r="V144" s="44" t="s">
        <v>91</v>
      </c>
      <c r="W144" s="71" t="s">
        <v>174</v>
      </c>
    </row>
    <row r="145" spans="2:23" x14ac:dyDescent="0.2">
      <c r="B145" s="43"/>
      <c r="C145" s="44"/>
      <c r="D145" s="44" t="s">
        <v>93</v>
      </c>
      <c r="E145" s="45"/>
      <c r="F145" s="45"/>
      <c r="G145" s="45">
        <v>43831</v>
      </c>
      <c r="H145" s="45" t="s">
        <v>58</v>
      </c>
      <c r="I145" s="44"/>
      <c r="J145" s="47" t="s">
        <v>58</v>
      </c>
      <c r="K145" s="44"/>
      <c r="L145" s="44" t="s">
        <v>76</v>
      </c>
      <c r="M145" s="47"/>
      <c r="N145" s="48"/>
      <c r="O145" s="48" t="s">
        <v>175</v>
      </c>
      <c r="P145" s="48" t="s">
        <v>78</v>
      </c>
      <c r="Q145" s="44"/>
      <c r="R145" s="44"/>
      <c r="S145" s="154"/>
      <c r="T145" s="44" t="s">
        <v>58</v>
      </c>
      <c r="U145" s="44" t="s">
        <v>54</v>
      </c>
      <c r="V145" s="44" t="s">
        <v>91</v>
      </c>
      <c r="W145" s="49"/>
    </row>
    <row r="146" spans="2:23" x14ac:dyDescent="0.2">
      <c r="B146" s="43"/>
      <c r="C146" s="44"/>
      <c r="D146" s="44" t="s">
        <v>95</v>
      </c>
      <c r="E146" s="45"/>
      <c r="F146" s="45"/>
      <c r="G146" s="45" t="s">
        <v>45</v>
      </c>
      <c r="H146" s="45" t="s">
        <v>58</v>
      </c>
      <c r="I146" s="44"/>
      <c r="J146" s="47" t="s">
        <v>58</v>
      </c>
      <c r="K146" s="44"/>
      <c r="L146" s="44" t="s">
        <v>76</v>
      </c>
      <c r="M146" s="47"/>
      <c r="N146" s="48"/>
      <c r="O146" s="48" t="s">
        <v>176</v>
      </c>
      <c r="P146" s="48" t="s">
        <v>78</v>
      </c>
      <c r="Q146" s="44"/>
      <c r="R146" s="44"/>
      <c r="S146" s="154"/>
      <c r="T146" s="44" t="s">
        <v>58</v>
      </c>
      <c r="U146" s="44" t="s">
        <v>54</v>
      </c>
      <c r="V146" s="44" t="s">
        <v>91</v>
      </c>
      <c r="W146" s="49" t="s">
        <v>177</v>
      </c>
    </row>
    <row r="147" spans="2:23" ht="15" customHeight="1" x14ac:dyDescent="0.2">
      <c r="B147" s="43"/>
      <c r="C147" s="44"/>
      <c r="D147" s="44" t="s">
        <v>97</v>
      </c>
      <c r="E147" s="45"/>
      <c r="F147" s="45"/>
      <c r="G147" s="45">
        <v>43831</v>
      </c>
      <c r="H147" s="45" t="s">
        <v>58</v>
      </c>
      <c r="I147" s="44"/>
      <c r="J147" s="47" t="s">
        <v>58</v>
      </c>
      <c r="K147" s="44"/>
      <c r="L147" s="44" t="s">
        <v>76</v>
      </c>
      <c r="M147" s="47"/>
      <c r="N147" s="48"/>
      <c r="O147" s="48" t="s">
        <v>178</v>
      </c>
      <c r="P147" s="48" t="s">
        <v>78</v>
      </c>
      <c r="Q147" s="44"/>
      <c r="R147" s="44"/>
      <c r="S147" s="154"/>
      <c r="T147" s="44" t="s">
        <v>58</v>
      </c>
      <c r="U147" s="44" t="s">
        <v>54</v>
      </c>
      <c r="V147" s="44" t="s">
        <v>91</v>
      </c>
      <c r="W147" s="49"/>
    </row>
    <row r="148" spans="2:23" x14ac:dyDescent="0.2">
      <c r="B148" s="43"/>
      <c r="C148" s="44"/>
      <c r="D148" s="44" t="s">
        <v>99</v>
      </c>
      <c r="E148" s="45"/>
      <c r="F148" s="45"/>
      <c r="G148" s="45" t="s">
        <v>58</v>
      </c>
      <c r="H148" s="45" t="s">
        <v>58</v>
      </c>
      <c r="I148" s="44"/>
      <c r="J148" s="47" t="s">
        <v>58</v>
      </c>
      <c r="K148" s="44"/>
      <c r="L148" s="44" t="s">
        <v>76</v>
      </c>
      <c r="M148" s="47"/>
      <c r="N148" s="48"/>
      <c r="O148" s="48" t="s">
        <v>179</v>
      </c>
      <c r="P148" s="48" t="s">
        <v>78</v>
      </c>
      <c r="Q148" s="44"/>
      <c r="R148" s="44"/>
      <c r="S148" s="154"/>
      <c r="T148" s="44" t="s">
        <v>58</v>
      </c>
      <c r="U148" s="44" t="s">
        <v>54</v>
      </c>
      <c r="V148" s="44" t="s">
        <v>91</v>
      </c>
      <c r="W148" s="49"/>
    </row>
    <row r="149" spans="2:23" ht="12.75" customHeight="1" thickBot="1" x14ac:dyDescent="0.25">
      <c r="B149" s="50"/>
      <c r="C149" s="51"/>
      <c r="D149" s="51" t="s">
        <v>100</v>
      </c>
      <c r="E149" s="52"/>
      <c r="F149" s="52"/>
      <c r="G149" s="52" t="s">
        <v>58</v>
      </c>
      <c r="H149" s="52" t="s">
        <v>58</v>
      </c>
      <c r="I149" s="51"/>
      <c r="J149" s="53" t="s">
        <v>58</v>
      </c>
      <c r="K149" s="51"/>
      <c r="L149" s="51" t="s">
        <v>76</v>
      </c>
      <c r="M149" s="53"/>
      <c r="N149" s="54"/>
      <c r="O149" s="54" t="s">
        <v>179</v>
      </c>
      <c r="P149" s="54" t="s">
        <v>78</v>
      </c>
      <c r="Q149" s="51"/>
      <c r="R149" s="51"/>
      <c r="S149" s="155"/>
      <c r="T149" s="51" t="s">
        <v>58</v>
      </c>
      <c r="U149" s="51" t="s">
        <v>54</v>
      </c>
      <c r="V149" s="51" t="s">
        <v>91</v>
      </c>
      <c r="W149" s="55"/>
    </row>
    <row r="150" spans="2:23" x14ac:dyDescent="0.2">
      <c r="B150" s="31" t="s">
        <v>43</v>
      </c>
      <c r="C150" s="74" t="s">
        <v>186</v>
      </c>
      <c r="D150" s="32" t="s">
        <v>60</v>
      </c>
      <c r="E150" s="33">
        <v>43733</v>
      </c>
      <c r="F150" s="33">
        <v>43810</v>
      </c>
      <c r="G150" s="33" t="s">
        <v>181</v>
      </c>
      <c r="H150" s="33">
        <v>45565</v>
      </c>
      <c r="I150" s="32" t="s">
        <v>46</v>
      </c>
      <c r="J150" s="56">
        <v>0</v>
      </c>
      <c r="K150" s="32" t="s">
        <v>48</v>
      </c>
      <c r="L150" s="32" t="s">
        <v>49</v>
      </c>
      <c r="M150" s="56">
        <v>0</v>
      </c>
      <c r="N150" s="35" t="s">
        <v>50</v>
      </c>
      <c r="O150" s="57"/>
      <c r="P150" s="35"/>
      <c r="Q150" s="114" t="s">
        <v>182</v>
      </c>
      <c r="R150" s="102" t="s">
        <v>156</v>
      </c>
      <c r="S150" s="32"/>
      <c r="T150" s="32" t="s">
        <v>53</v>
      </c>
      <c r="U150" s="32" t="s">
        <v>54</v>
      </c>
      <c r="V150" s="32" t="s">
        <v>55</v>
      </c>
      <c r="W150" s="36" t="s">
        <v>183</v>
      </c>
    </row>
    <row r="151" spans="2:23" x14ac:dyDescent="0.2">
      <c r="B151" s="20"/>
      <c r="C151" s="15"/>
      <c r="D151" s="15" t="s">
        <v>61</v>
      </c>
      <c r="E151" s="37"/>
      <c r="F151" s="37"/>
      <c r="G151" s="37">
        <v>43739</v>
      </c>
      <c r="H151" s="37" t="s">
        <v>58</v>
      </c>
      <c r="I151" s="15"/>
      <c r="J151" s="16">
        <f>J150/4</f>
        <v>0</v>
      </c>
      <c r="K151" s="15" t="s">
        <v>48</v>
      </c>
      <c r="L151" s="15" t="s">
        <v>49</v>
      </c>
      <c r="M151" s="16">
        <v>0</v>
      </c>
      <c r="N151" s="39" t="s">
        <v>50</v>
      </c>
      <c r="O151" s="19"/>
      <c r="P151" s="39"/>
      <c r="Q151" s="88"/>
      <c r="R151" s="87"/>
      <c r="S151" s="15"/>
      <c r="T151" s="15" t="s">
        <v>58</v>
      </c>
      <c r="U151" s="15" t="s">
        <v>54</v>
      </c>
      <c r="V151" s="15" t="s">
        <v>55</v>
      </c>
      <c r="W151" s="40"/>
    </row>
    <row r="152" spans="2:23" x14ac:dyDescent="0.2">
      <c r="B152" s="20"/>
      <c r="C152" s="15"/>
      <c r="D152" s="15" t="s">
        <v>44</v>
      </c>
      <c r="E152" s="37"/>
      <c r="F152" s="37"/>
      <c r="G152" s="37" t="s">
        <v>58</v>
      </c>
      <c r="H152" s="37" t="s">
        <v>58</v>
      </c>
      <c r="I152" s="15"/>
      <c r="J152" s="16">
        <f>J150</f>
        <v>0</v>
      </c>
      <c r="K152" s="15" t="s">
        <v>48</v>
      </c>
      <c r="L152" s="15" t="s">
        <v>49</v>
      </c>
      <c r="M152" s="16">
        <v>0</v>
      </c>
      <c r="N152" s="39" t="s">
        <v>50</v>
      </c>
      <c r="O152" s="19"/>
      <c r="P152" s="39"/>
      <c r="Q152" s="88"/>
      <c r="R152" s="87"/>
      <c r="S152" s="15"/>
      <c r="T152" s="15" t="s">
        <v>58</v>
      </c>
      <c r="U152" s="15" t="s">
        <v>54</v>
      </c>
      <c r="V152" s="15" t="s">
        <v>55</v>
      </c>
      <c r="W152" s="40"/>
    </row>
    <row r="153" spans="2:23" x14ac:dyDescent="0.2">
      <c r="B153" s="20"/>
      <c r="C153" s="15"/>
      <c r="D153" s="15" t="s">
        <v>63</v>
      </c>
      <c r="E153" s="37"/>
      <c r="F153" s="37"/>
      <c r="G153" s="37" t="s">
        <v>58</v>
      </c>
      <c r="H153" s="37" t="s">
        <v>58</v>
      </c>
      <c r="I153" s="15"/>
      <c r="J153" s="16">
        <f>J151</f>
        <v>0</v>
      </c>
      <c r="K153" s="15" t="s">
        <v>48</v>
      </c>
      <c r="L153" s="15" t="s">
        <v>49</v>
      </c>
      <c r="M153" s="16">
        <v>0</v>
      </c>
      <c r="N153" s="39" t="s">
        <v>50</v>
      </c>
      <c r="O153" s="19"/>
      <c r="P153" s="39"/>
      <c r="Q153" s="88"/>
      <c r="R153" s="87"/>
      <c r="S153" s="15"/>
      <c r="T153" s="15" t="s">
        <v>58</v>
      </c>
      <c r="U153" s="15" t="s">
        <v>54</v>
      </c>
      <c r="V153" s="15" t="s">
        <v>55</v>
      </c>
      <c r="W153" s="40"/>
    </row>
    <row r="154" spans="2:23" ht="12.75" customHeight="1" x14ac:dyDescent="0.2">
      <c r="B154" s="20"/>
      <c r="C154" s="15"/>
      <c r="D154" s="15" t="s">
        <v>110</v>
      </c>
      <c r="E154" s="37"/>
      <c r="F154" s="62"/>
      <c r="G154" s="37" t="s">
        <v>181</v>
      </c>
      <c r="H154" s="37" t="s">
        <v>58</v>
      </c>
      <c r="I154" s="15"/>
      <c r="J154" s="16">
        <f>J153*2</f>
        <v>0</v>
      </c>
      <c r="K154" s="15" t="s">
        <v>48</v>
      </c>
      <c r="L154" s="15" t="s">
        <v>49</v>
      </c>
      <c r="M154" s="16">
        <v>0</v>
      </c>
      <c r="N154" s="39" t="s">
        <v>50</v>
      </c>
      <c r="O154" s="19"/>
      <c r="P154" s="39"/>
      <c r="Q154" s="88"/>
      <c r="R154" s="87"/>
      <c r="S154" s="63"/>
      <c r="T154" s="15" t="s">
        <v>58</v>
      </c>
      <c r="U154" s="15" t="s">
        <v>54</v>
      </c>
      <c r="V154" s="15" t="s">
        <v>55</v>
      </c>
      <c r="W154" s="40" t="s">
        <v>184</v>
      </c>
    </row>
    <row r="155" spans="2:23" x14ac:dyDescent="0.2">
      <c r="B155" s="20"/>
      <c r="C155" s="15"/>
      <c r="D155" s="15" t="s">
        <v>185</v>
      </c>
      <c r="E155" s="37"/>
      <c r="F155" s="62"/>
      <c r="G155" s="37">
        <v>43739</v>
      </c>
      <c r="H155" s="37" t="s">
        <v>58</v>
      </c>
      <c r="I155" s="15"/>
      <c r="J155" s="16">
        <v>0</v>
      </c>
      <c r="K155" s="15" t="s">
        <v>48</v>
      </c>
      <c r="L155" s="15" t="s">
        <v>49</v>
      </c>
      <c r="M155" s="16">
        <v>0</v>
      </c>
      <c r="N155" s="39" t="s">
        <v>50</v>
      </c>
      <c r="O155" s="19"/>
      <c r="P155" s="39"/>
      <c r="Q155" s="88"/>
      <c r="R155" s="87"/>
      <c r="S155" s="63"/>
      <c r="T155" s="15" t="s">
        <v>58</v>
      </c>
      <c r="U155" s="15" t="s">
        <v>54</v>
      </c>
      <c r="V155" s="15" t="s">
        <v>55</v>
      </c>
      <c r="W155" s="40"/>
    </row>
    <row r="156" spans="2:23" x14ac:dyDescent="0.2">
      <c r="B156" s="20"/>
      <c r="C156" s="15"/>
      <c r="D156" s="15" t="s">
        <v>71</v>
      </c>
      <c r="E156" s="37"/>
      <c r="F156" s="37"/>
      <c r="G156" s="85">
        <v>45108</v>
      </c>
      <c r="H156" s="37">
        <v>45351</v>
      </c>
      <c r="I156" s="15"/>
      <c r="J156" s="16">
        <v>2000000</v>
      </c>
      <c r="K156" s="15" t="s">
        <v>73</v>
      </c>
      <c r="L156" s="15" t="s">
        <v>49</v>
      </c>
      <c r="M156" s="16">
        <v>0</v>
      </c>
      <c r="N156" s="39" t="s">
        <v>50</v>
      </c>
      <c r="O156" s="19"/>
      <c r="P156" s="19"/>
      <c r="Q156" s="19"/>
      <c r="R156" s="19"/>
      <c r="S156" s="63"/>
      <c r="T156" s="15" t="s">
        <v>58</v>
      </c>
      <c r="U156" s="15" t="s">
        <v>54</v>
      </c>
      <c r="V156" s="15" t="s">
        <v>55</v>
      </c>
      <c r="W156" s="40"/>
    </row>
    <row r="157" spans="2:23" x14ac:dyDescent="0.2">
      <c r="B157" s="20"/>
      <c r="C157" s="15"/>
      <c r="D157" s="15" t="s">
        <v>71</v>
      </c>
      <c r="E157" s="37"/>
      <c r="F157" s="37"/>
      <c r="G157" s="85">
        <v>45352</v>
      </c>
      <c r="H157" s="37">
        <v>45473</v>
      </c>
      <c r="I157" s="15"/>
      <c r="J157" s="16">
        <v>0</v>
      </c>
      <c r="K157" s="15" t="s">
        <v>73</v>
      </c>
      <c r="L157" s="15" t="s">
        <v>49</v>
      </c>
      <c r="M157" s="16">
        <v>0</v>
      </c>
      <c r="N157" s="39" t="s">
        <v>50</v>
      </c>
      <c r="O157" s="19"/>
      <c r="P157" s="19"/>
      <c r="Q157" s="19"/>
      <c r="R157" s="19"/>
      <c r="S157" s="63"/>
      <c r="T157" s="15" t="s">
        <v>58</v>
      </c>
      <c r="U157" s="15" t="s">
        <v>54</v>
      </c>
      <c r="V157" s="15" t="s">
        <v>55</v>
      </c>
      <c r="W157" s="40"/>
    </row>
    <row r="158" spans="2:23" x14ac:dyDescent="0.2">
      <c r="B158" s="20"/>
      <c r="C158" s="15"/>
      <c r="D158" s="15" t="s">
        <v>71</v>
      </c>
      <c r="E158" s="37"/>
      <c r="F158" s="37"/>
      <c r="G158" s="85">
        <v>45474</v>
      </c>
      <c r="H158" s="37">
        <v>45565</v>
      </c>
      <c r="I158" s="15"/>
      <c r="J158" s="16">
        <v>2000000</v>
      </c>
      <c r="K158" s="15" t="s">
        <v>73</v>
      </c>
      <c r="L158" s="15" t="s">
        <v>49</v>
      </c>
      <c r="M158" s="16">
        <v>0</v>
      </c>
      <c r="N158" s="39" t="s">
        <v>50</v>
      </c>
      <c r="O158" s="19"/>
      <c r="P158" s="19"/>
      <c r="Q158" s="19"/>
      <c r="R158" s="19"/>
      <c r="S158" s="63"/>
      <c r="T158" s="15" t="s">
        <v>58</v>
      </c>
      <c r="U158" s="15" t="s">
        <v>54</v>
      </c>
      <c r="V158" s="15" t="s">
        <v>55</v>
      </c>
      <c r="W158" s="40"/>
    </row>
    <row r="159" spans="2:23" x14ac:dyDescent="0.2">
      <c r="B159" s="43"/>
      <c r="C159" s="44"/>
      <c r="D159" s="44" t="s">
        <v>74</v>
      </c>
      <c r="E159" s="45"/>
      <c r="F159" s="45"/>
      <c r="G159" s="45">
        <v>43739</v>
      </c>
      <c r="H159" s="45" t="s">
        <v>58</v>
      </c>
      <c r="I159" s="44"/>
      <c r="J159" s="47" t="s">
        <v>75</v>
      </c>
      <c r="K159" s="44"/>
      <c r="L159" s="44" t="s">
        <v>76</v>
      </c>
      <c r="M159" s="44"/>
      <c r="N159" s="48"/>
      <c r="O159" s="65">
        <v>8.2000000000000003E-2</v>
      </c>
      <c r="P159" s="48" t="s">
        <v>78</v>
      </c>
      <c r="Q159" s="44"/>
      <c r="R159" s="69"/>
      <c r="S159" s="153" t="s">
        <v>161</v>
      </c>
      <c r="T159" s="44" t="s">
        <v>58</v>
      </c>
      <c r="U159" s="44" t="s">
        <v>54</v>
      </c>
      <c r="V159" s="44" t="s">
        <v>79</v>
      </c>
      <c r="W159" s="49" t="s">
        <v>80</v>
      </c>
    </row>
    <row r="160" spans="2:23" x14ac:dyDescent="0.2">
      <c r="B160" s="43"/>
      <c r="C160" s="44"/>
      <c r="D160" s="44" t="s">
        <v>81</v>
      </c>
      <c r="E160" s="45"/>
      <c r="F160" s="45"/>
      <c r="G160" s="45" t="s">
        <v>58</v>
      </c>
      <c r="H160" s="45" t="s">
        <v>58</v>
      </c>
      <c r="I160" s="44"/>
      <c r="J160" s="47" t="s">
        <v>58</v>
      </c>
      <c r="K160" s="44"/>
      <c r="L160" s="44" t="s">
        <v>76</v>
      </c>
      <c r="M160" s="44"/>
      <c r="N160" s="48"/>
      <c r="O160" s="65">
        <v>8.2000000000000003E-2</v>
      </c>
      <c r="P160" s="48" t="s">
        <v>78</v>
      </c>
      <c r="Q160" s="44"/>
      <c r="R160" s="69"/>
      <c r="S160" s="154"/>
      <c r="T160" s="44" t="s">
        <v>58</v>
      </c>
      <c r="U160" s="44" t="s">
        <v>54</v>
      </c>
      <c r="V160" s="44" t="s">
        <v>79</v>
      </c>
      <c r="W160" s="49" t="s">
        <v>58</v>
      </c>
    </row>
    <row r="161" spans="2:23" x14ac:dyDescent="0.2">
      <c r="B161" s="43"/>
      <c r="C161" s="44"/>
      <c r="D161" s="44" t="s">
        <v>82</v>
      </c>
      <c r="E161" s="45"/>
      <c r="F161" s="45"/>
      <c r="G161" s="45" t="s">
        <v>58</v>
      </c>
      <c r="H161" s="45" t="s">
        <v>58</v>
      </c>
      <c r="I161" s="44"/>
      <c r="J161" s="47" t="s">
        <v>58</v>
      </c>
      <c r="K161" s="44"/>
      <c r="L161" s="44" t="s">
        <v>76</v>
      </c>
      <c r="M161" s="44"/>
      <c r="N161" s="48"/>
      <c r="O161" s="65">
        <v>4.1000000000000002E-2</v>
      </c>
      <c r="P161" s="48" t="s">
        <v>78</v>
      </c>
      <c r="Q161" s="44"/>
      <c r="R161" s="69"/>
      <c r="S161" s="154"/>
      <c r="T161" s="44" t="s">
        <v>58</v>
      </c>
      <c r="U161" s="44" t="s">
        <v>54</v>
      </c>
      <c r="V161" s="44" t="s">
        <v>79</v>
      </c>
      <c r="W161" s="49" t="s">
        <v>58</v>
      </c>
    </row>
    <row r="162" spans="2:23" x14ac:dyDescent="0.2">
      <c r="B162" s="43"/>
      <c r="C162" s="44"/>
      <c r="D162" s="44" t="s">
        <v>84</v>
      </c>
      <c r="E162" s="45"/>
      <c r="F162" s="45"/>
      <c r="G162" s="45" t="s">
        <v>58</v>
      </c>
      <c r="H162" s="45" t="s">
        <v>58</v>
      </c>
      <c r="I162" s="44"/>
      <c r="J162" s="47" t="s">
        <v>58</v>
      </c>
      <c r="K162" s="44"/>
      <c r="L162" s="44" t="s">
        <v>76</v>
      </c>
      <c r="M162" s="44"/>
      <c r="N162" s="48"/>
      <c r="O162" s="65">
        <v>8.2000000000000003E-2</v>
      </c>
      <c r="P162" s="48" t="s">
        <v>78</v>
      </c>
      <c r="Q162" s="44"/>
      <c r="R162" s="69"/>
      <c r="S162" s="154"/>
      <c r="T162" s="44" t="s">
        <v>58</v>
      </c>
      <c r="U162" s="44" t="s">
        <v>54</v>
      </c>
      <c r="V162" s="44" t="s">
        <v>79</v>
      </c>
      <c r="W162" s="49" t="s">
        <v>58</v>
      </c>
    </row>
    <row r="163" spans="2:23" x14ac:dyDescent="0.2">
      <c r="B163" s="43"/>
      <c r="C163" s="44"/>
      <c r="D163" s="44" t="s">
        <v>85</v>
      </c>
      <c r="E163" s="45"/>
      <c r="F163" s="45"/>
      <c r="G163" s="45" t="s">
        <v>58</v>
      </c>
      <c r="H163" s="45" t="s">
        <v>58</v>
      </c>
      <c r="I163" s="44"/>
      <c r="J163" s="47" t="s">
        <v>58</v>
      </c>
      <c r="K163" s="44"/>
      <c r="L163" s="44" t="s">
        <v>76</v>
      </c>
      <c r="M163" s="44"/>
      <c r="N163" s="48"/>
      <c r="O163" s="65">
        <v>1.41E-2</v>
      </c>
      <c r="P163" s="48" t="s">
        <v>78</v>
      </c>
      <c r="Q163" s="44"/>
      <c r="R163" s="69"/>
      <c r="S163" s="154"/>
      <c r="T163" s="44" t="s">
        <v>58</v>
      </c>
      <c r="U163" s="44" t="s">
        <v>54</v>
      </c>
      <c r="V163" s="44" t="s">
        <v>79</v>
      </c>
      <c r="W163" s="49" t="s">
        <v>58</v>
      </c>
    </row>
    <row r="164" spans="2:23" x14ac:dyDescent="0.2">
      <c r="B164" s="43"/>
      <c r="C164" s="44"/>
      <c r="D164" s="44" t="s">
        <v>87</v>
      </c>
      <c r="E164" s="45"/>
      <c r="F164" s="45"/>
      <c r="G164" s="45" t="s">
        <v>58</v>
      </c>
      <c r="H164" s="45" t="s">
        <v>58</v>
      </c>
      <c r="I164" s="44"/>
      <c r="J164" s="47" t="s">
        <v>58</v>
      </c>
      <c r="K164" s="44"/>
      <c r="L164" s="44" t="s">
        <v>76</v>
      </c>
      <c r="M164" s="44"/>
      <c r="N164" s="48"/>
      <c r="O164" s="65">
        <v>1.41E-2</v>
      </c>
      <c r="P164" s="48" t="s">
        <v>78</v>
      </c>
      <c r="Q164" s="44"/>
      <c r="R164" s="69"/>
      <c r="S164" s="154"/>
      <c r="T164" s="44" t="s">
        <v>58</v>
      </c>
      <c r="U164" s="44" t="s">
        <v>54</v>
      </c>
      <c r="V164" s="44" t="s">
        <v>79</v>
      </c>
      <c r="W164" s="49" t="s">
        <v>58</v>
      </c>
    </row>
    <row r="165" spans="2:23" x14ac:dyDescent="0.2">
      <c r="B165" s="43"/>
      <c r="C165" s="44"/>
      <c r="D165" s="44" t="s">
        <v>88</v>
      </c>
      <c r="E165" s="45"/>
      <c r="F165" s="45"/>
      <c r="G165" s="45" t="s">
        <v>58</v>
      </c>
      <c r="H165" s="45" t="s">
        <v>58</v>
      </c>
      <c r="I165" s="44"/>
      <c r="J165" s="47" t="s">
        <v>58</v>
      </c>
      <c r="K165" s="44"/>
      <c r="L165" s="44" t="s">
        <v>76</v>
      </c>
      <c r="M165" s="44"/>
      <c r="N165" s="48"/>
      <c r="O165" s="65">
        <v>0.85</v>
      </c>
      <c r="P165" s="48" t="s">
        <v>78</v>
      </c>
      <c r="Q165" s="44"/>
      <c r="R165" s="69"/>
      <c r="S165" s="154"/>
      <c r="T165" s="44" t="s">
        <v>58</v>
      </c>
      <c r="U165" s="44" t="s">
        <v>54</v>
      </c>
      <c r="V165" s="44" t="s">
        <v>91</v>
      </c>
      <c r="W165" s="49"/>
    </row>
    <row r="166" spans="2:23" ht="15" customHeight="1" x14ac:dyDescent="0.2">
      <c r="B166" s="43"/>
      <c r="C166" s="44"/>
      <c r="D166" s="44" t="s">
        <v>93</v>
      </c>
      <c r="E166" s="45"/>
      <c r="F166" s="45"/>
      <c r="G166" s="45" t="s">
        <v>58</v>
      </c>
      <c r="H166" s="45" t="s">
        <v>58</v>
      </c>
      <c r="I166" s="44"/>
      <c r="J166" s="44" t="s">
        <v>58</v>
      </c>
      <c r="K166" s="44"/>
      <c r="L166" s="44" t="s">
        <v>76</v>
      </c>
      <c r="M166" s="44"/>
      <c r="N166" s="48"/>
      <c r="O166" s="65">
        <v>0.85</v>
      </c>
      <c r="P166" s="48" t="s">
        <v>78</v>
      </c>
      <c r="Q166" s="44"/>
      <c r="R166" s="69"/>
      <c r="S166" s="154"/>
      <c r="T166" s="44" t="s">
        <v>58</v>
      </c>
      <c r="U166" s="44" t="s">
        <v>54</v>
      </c>
      <c r="V166" s="44" t="s">
        <v>91</v>
      </c>
      <c r="W166" s="49"/>
    </row>
    <row r="167" spans="2:23" x14ac:dyDescent="0.2">
      <c r="B167" s="43"/>
      <c r="C167" s="44"/>
      <c r="D167" s="44" t="s">
        <v>95</v>
      </c>
      <c r="E167" s="45"/>
      <c r="F167" s="45"/>
      <c r="G167" s="45" t="s">
        <v>58</v>
      </c>
      <c r="H167" s="45" t="s">
        <v>58</v>
      </c>
      <c r="I167" s="44"/>
      <c r="J167" s="44" t="s">
        <v>58</v>
      </c>
      <c r="K167" s="44"/>
      <c r="L167" s="44" t="s">
        <v>76</v>
      </c>
      <c r="M167" s="44"/>
      <c r="N167" s="48"/>
      <c r="O167" s="65">
        <v>1.66</v>
      </c>
      <c r="P167" s="48" t="s">
        <v>78</v>
      </c>
      <c r="Q167" s="44"/>
      <c r="R167" s="69"/>
      <c r="S167" s="154"/>
      <c r="T167" s="44" t="s">
        <v>58</v>
      </c>
      <c r="U167" s="44" t="s">
        <v>54</v>
      </c>
      <c r="V167" s="44" t="s">
        <v>91</v>
      </c>
      <c r="W167" s="49"/>
    </row>
    <row r="168" spans="2:23" ht="12.75" customHeight="1" x14ac:dyDescent="0.2">
      <c r="B168" s="43"/>
      <c r="C168" s="44"/>
      <c r="D168" s="44" t="s">
        <v>97</v>
      </c>
      <c r="E168" s="45"/>
      <c r="F168" s="45"/>
      <c r="G168" s="45" t="s">
        <v>58</v>
      </c>
      <c r="H168" s="45" t="s">
        <v>58</v>
      </c>
      <c r="I168" s="44"/>
      <c r="J168" s="44" t="s">
        <v>58</v>
      </c>
      <c r="K168" s="44"/>
      <c r="L168" s="44" t="s">
        <v>76</v>
      </c>
      <c r="M168" s="44"/>
      <c r="N168" s="48"/>
      <c r="O168" s="65">
        <v>3.74</v>
      </c>
      <c r="P168" s="48" t="s">
        <v>78</v>
      </c>
      <c r="Q168" s="44"/>
      <c r="R168" s="69"/>
      <c r="S168" s="154"/>
      <c r="T168" s="44" t="s">
        <v>58</v>
      </c>
      <c r="U168" s="44" t="s">
        <v>54</v>
      </c>
      <c r="V168" s="44" t="s">
        <v>91</v>
      </c>
      <c r="W168" s="49"/>
    </row>
    <row r="169" spans="2:23" x14ac:dyDescent="0.2">
      <c r="B169" s="43"/>
      <c r="C169" s="44"/>
      <c r="D169" s="44" t="s">
        <v>99</v>
      </c>
      <c r="E169" s="45"/>
      <c r="F169" s="45"/>
      <c r="G169" s="45" t="s">
        <v>58</v>
      </c>
      <c r="H169" s="45" t="s">
        <v>58</v>
      </c>
      <c r="I169" s="44"/>
      <c r="J169" s="44" t="s">
        <v>58</v>
      </c>
      <c r="K169" s="44"/>
      <c r="L169" s="44" t="s">
        <v>76</v>
      </c>
      <c r="M169" s="44"/>
      <c r="N169" s="48"/>
      <c r="O169" s="65">
        <v>10.37</v>
      </c>
      <c r="P169" s="48" t="s">
        <v>78</v>
      </c>
      <c r="Q169" s="44"/>
      <c r="R169" s="69"/>
      <c r="S169" s="154"/>
      <c r="T169" s="44" t="s">
        <v>58</v>
      </c>
      <c r="U169" s="44" t="s">
        <v>54</v>
      </c>
      <c r="V169" s="44" t="s">
        <v>91</v>
      </c>
      <c r="W169" s="49"/>
    </row>
    <row r="170" spans="2:23" ht="13.5" thickBot="1" x14ac:dyDescent="0.25">
      <c r="B170" s="50"/>
      <c r="C170" s="51"/>
      <c r="D170" s="51" t="s">
        <v>100</v>
      </c>
      <c r="E170" s="52"/>
      <c r="F170" s="52"/>
      <c r="G170" s="52" t="s">
        <v>58</v>
      </c>
      <c r="H170" s="52" t="s">
        <v>58</v>
      </c>
      <c r="I170" s="51"/>
      <c r="J170" s="51" t="s">
        <v>58</v>
      </c>
      <c r="K170" s="51"/>
      <c r="L170" s="51" t="s">
        <v>76</v>
      </c>
      <c r="M170" s="51"/>
      <c r="N170" s="54"/>
      <c r="O170" s="72">
        <v>10.37</v>
      </c>
      <c r="P170" s="54" t="s">
        <v>78</v>
      </c>
      <c r="Q170" s="51"/>
      <c r="R170" s="73"/>
      <c r="S170" s="155"/>
      <c r="T170" s="51" t="s">
        <v>58</v>
      </c>
      <c r="U170" s="51" t="s">
        <v>54</v>
      </c>
      <c r="V170" s="51" t="s">
        <v>91</v>
      </c>
      <c r="W170" s="55"/>
    </row>
    <row r="171" spans="2:23" x14ac:dyDescent="0.2">
      <c r="B171" s="31" t="s">
        <v>43</v>
      </c>
      <c r="C171" s="74" t="s">
        <v>192</v>
      </c>
      <c r="D171" s="32" t="s">
        <v>44</v>
      </c>
      <c r="E171" s="33">
        <v>43881</v>
      </c>
      <c r="F171" s="33">
        <v>44687</v>
      </c>
      <c r="G171" s="33" t="s">
        <v>187</v>
      </c>
      <c r="H171" s="33">
        <v>46022</v>
      </c>
      <c r="I171" s="32" t="s">
        <v>46</v>
      </c>
      <c r="J171" s="56">
        <v>12000</v>
      </c>
      <c r="K171" s="32" t="s">
        <v>48</v>
      </c>
      <c r="L171" s="32" t="s">
        <v>49</v>
      </c>
      <c r="M171" s="34">
        <f>345.25/365</f>
        <v>0.94589041095890414</v>
      </c>
      <c r="N171" s="35" t="s">
        <v>50</v>
      </c>
      <c r="O171" s="57"/>
      <c r="P171" s="35"/>
      <c r="Q171" s="32" t="s">
        <v>188</v>
      </c>
      <c r="R171" s="150" t="s">
        <v>284</v>
      </c>
      <c r="S171" s="32"/>
      <c r="T171" s="32" t="s">
        <v>53</v>
      </c>
      <c r="U171" s="32" t="s">
        <v>54</v>
      </c>
      <c r="V171" s="32" t="s">
        <v>55</v>
      </c>
      <c r="W171" s="36" t="s">
        <v>189</v>
      </c>
    </row>
    <row r="172" spans="2:23" x14ac:dyDescent="0.2">
      <c r="B172" s="20"/>
      <c r="C172" s="15"/>
      <c r="D172" s="15" t="s">
        <v>60</v>
      </c>
      <c r="E172" s="37"/>
      <c r="F172" s="37"/>
      <c r="G172" s="37" t="s">
        <v>58</v>
      </c>
      <c r="H172" s="37"/>
      <c r="I172" s="15"/>
      <c r="J172" s="16">
        <v>12000</v>
      </c>
      <c r="K172" s="15" t="s">
        <v>48</v>
      </c>
      <c r="L172" s="15" t="s">
        <v>49</v>
      </c>
      <c r="M172" s="16">
        <v>0</v>
      </c>
      <c r="N172" s="39" t="s">
        <v>50</v>
      </c>
      <c r="O172" s="19"/>
      <c r="P172" s="39"/>
      <c r="Q172" s="15"/>
      <c r="R172" s="151"/>
      <c r="S172" s="15"/>
      <c r="T172" s="15" t="s">
        <v>58</v>
      </c>
      <c r="U172" s="15" t="s">
        <v>54</v>
      </c>
      <c r="V172" s="15" t="s">
        <v>55</v>
      </c>
      <c r="W172" s="40" t="s">
        <v>58</v>
      </c>
    </row>
    <row r="173" spans="2:23" x14ac:dyDescent="0.2">
      <c r="B173" s="20"/>
      <c r="C173" s="15"/>
      <c r="D173" s="15" t="s">
        <v>61</v>
      </c>
      <c r="E173" s="37"/>
      <c r="F173" s="37"/>
      <c r="G173" s="37" t="s">
        <v>58</v>
      </c>
      <c r="H173" s="37"/>
      <c r="I173" s="15"/>
      <c r="J173" s="16">
        <v>3000</v>
      </c>
      <c r="K173" s="15" t="s">
        <v>48</v>
      </c>
      <c r="L173" s="15" t="s">
        <v>49</v>
      </c>
      <c r="M173" s="16">
        <v>0</v>
      </c>
      <c r="N173" s="39" t="s">
        <v>50</v>
      </c>
      <c r="O173" s="19"/>
      <c r="P173" s="39"/>
      <c r="Q173" s="15"/>
      <c r="R173" s="151"/>
      <c r="S173" s="15"/>
      <c r="T173" s="15" t="s">
        <v>58</v>
      </c>
      <c r="U173" s="15" t="s">
        <v>54</v>
      </c>
      <c r="V173" s="15" t="s">
        <v>55</v>
      </c>
      <c r="W173" s="40" t="s">
        <v>58</v>
      </c>
    </row>
    <row r="174" spans="2:23" ht="12.75" customHeight="1" x14ac:dyDescent="0.2">
      <c r="B174" s="20"/>
      <c r="C174" s="15"/>
      <c r="D174" s="15" t="s">
        <v>63</v>
      </c>
      <c r="E174" s="37"/>
      <c r="F174" s="37"/>
      <c r="G174" s="37" t="s">
        <v>58</v>
      </c>
      <c r="H174" s="37"/>
      <c r="I174" s="15"/>
      <c r="J174" s="16">
        <f>J173</f>
        <v>3000</v>
      </c>
      <c r="K174" s="15" t="s">
        <v>48</v>
      </c>
      <c r="L174" s="15" t="s">
        <v>49</v>
      </c>
      <c r="M174" s="16">
        <v>0</v>
      </c>
      <c r="N174" s="39" t="s">
        <v>50</v>
      </c>
      <c r="O174" s="19"/>
      <c r="P174" s="39"/>
      <c r="Q174" s="15"/>
      <c r="R174" s="151"/>
      <c r="S174" s="15"/>
      <c r="T174" s="15" t="s">
        <v>58</v>
      </c>
      <c r="U174" s="15" t="s">
        <v>54</v>
      </c>
      <c r="V174" s="15" t="s">
        <v>55</v>
      </c>
      <c r="W174" s="40" t="s">
        <v>58</v>
      </c>
    </row>
    <row r="175" spans="2:23" x14ac:dyDescent="0.2">
      <c r="B175" s="20"/>
      <c r="C175" s="15"/>
      <c r="D175" s="15" t="s">
        <v>71</v>
      </c>
      <c r="E175" s="37"/>
      <c r="F175" s="37"/>
      <c r="G175" s="37" t="s">
        <v>58</v>
      </c>
      <c r="H175" s="37"/>
      <c r="I175" s="15"/>
      <c r="J175" s="16">
        <v>720000</v>
      </c>
      <c r="K175" s="15" t="s">
        <v>73</v>
      </c>
      <c r="L175" s="15" t="s">
        <v>49</v>
      </c>
      <c r="M175" s="16">
        <v>0</v>
      </c>
      <c r="N175" s="39" t="s">
        <v>50</v>
      </c>
      <c r="O175" s="19"/>
      <c r="P175" s="39"/>
      <c r="Q175" s="15"/>
      <c r="R175" s="151"/>
      <c r="S175" s="63"/>
      <c r="T175" s="15" t="s">
        <v>58</v>
      </c>
      <c r="U175" s="15" t="s">
        <v>54</v>
      </c>
      <c r="V175" s="15" t="s">
        <v>55</v>
      </c>
      <c r="W175" s="40" t="s">
        <v>58</v>
      </c>
    </row>
    <row r="176" spans="2:23" x14ac:dyDescent="0.2">
      <c r="B176" s="20"/>
      <c r="C176" s="15"/>
      <c r="D176" s="15" t="s">
        <v>110</v>
      </c>
      <c r="E176" s="37"/>
      <c r="F176" s="37"/>
      <c r="G176" s="37">
        <v>43922</v>
      </c>
      <c r="H176" s="37"/>
      <c r="I176" s="15"/>
      <c r="J176" s="16">
        <v>0</v>
      </c>
      <c r="K176" s="15" t="s">
        <v>48</v>
      </c>
      <c r="L176" s="15" t="s">
        <v>49</v>
      </c>
      <c r="M176" s="17">
        <f>25.94/365</f>
        <v>7.1068493150684933E-2</v>
      </c>
      <c r="N176" s="39" t="s">
        <v>50</v>
      </c>
      <c r="O176" s="19"/>
      <c r="P176" s="39"/>
      <c r="Q176" s="15" t="s">
        <v>190</v>
      </c>
      <c r="R176" s="152"/>
      <c r="S176" s="63"/>
      <c r="T176" s="15" t="s">
        <v>58</v>
      </c>
      <c r="U176" s="15" t="s">
        <v>54</v>
      </c>
      <c r="V176" s="15" t="s">
        <v>55</v>
      </c>
      <c r="W176" s="40"/>
    </row>
    <row r="177" spans="2:23" x14ac:dyDescent="0.2">
      <c r="B177" s="43"/>
      <c r="C177" s="44"/>
      <c r="D177" s="44" t="s">
        <v>74</v>
      </c>
      <c r="E177" s="45"/>
      <c r="F177" s="45"/>
      <c r="G177" s="45" t="s">
        <v>58</v>
      </c>
      <c r="H177" s="45"/>
      <c r="I177" s="44"/>
      <c r="J177" s="47" t="s">
        <v>75</v>
      </c>
      <c r="K177" s="44"/>
      <c r="L177" s="44" t="s">
        <v>76</v>
      </c>
      <c r="M177" s="44"/>
      <c r="N177" s="48"/>
      <c r="O177" s="65">
        <v>9.1800000000000007E-2</v>
      </c>
      <c r="P177" s="48" t="s">
        <v>78</v>
      </c>
      <c r="Q177" s="44"/>
      <c r="R177" s="69"/>
      <c r="S177" s="153" t="s">
        <v>161</v>
      </c>
      <c r="T177" s="44" t="s">
        <v>58</v>
      </c>
      <c r="U177" s="44" t="s">
        <v>54</v>
      </c>
      <c r="V177" s="44" t="s">
        <v>79</v>
      </c>
      <c r="W177" s="49" t="s">
        <v>80</v>
      </c>
    </row>
    <row r="178" spans="2:23" x14ac:dyDescent="0.2">
      <c r="B178" s="43"/>
      <c r="C178" s="44"/>
      <c r="D178" s="44" t="s">
        <v>81</v>
      </c>
      <c r="E178" s="45"/>
      <c r="F178" s="45"/>
      <c r="G178" s="45" t="s">
        <v>58</v>
      </c>
      <c r="H178" s="45"/>
      <c r="I178" s="44"/>
      <c r="J178" s="47" t="s">
        <v>58</v>
      </c>
      <c r="K178" s="44"/>
      <c r="L178" s="44" t="s">
        <v>76</v>
      </c>
      <c r="M178" s="44"/>
      <c r="N178" s="48"/>
      <c r="O178" s="65">
        <v>9.1800000000000007E-2</v>
      </c>
      <c r="P178" s="48" t="s">
        <v>78</v>
      </c>
      <c r="Q178" s="44"/>
      <c r="R178" s="69"/>
      <c r="S178" s="154"/>
      <c r="T178" s="44" t="s">
        <v>58</v>
      </c>
      <c r="U178" s="44" t="s">
        <v>54</v>
      </c>
      <c r="V178" s="44" t="s">
        <v>79</v>
      </c>
      <c r="W178" s="49" t="s">
        <v>58</v>
      </c>
    </row>
    <row r="179" spans="2:23" x14ac:dyDescent="0.2">
      <c r="B179" s="43"/>
      <c r="C179" s="44"/>
      <c r="D179" s="44" t="s">
        <v>82</v>
      </c>
      <c r="E179" s="45"/>
      <c r="F179" s="45"/>
      <c r="G179" s="45" t="s">
        <v>58</v>
      </c>
      <c r="H179" s="45"/>
      <c r="I179" s="44"/>
      <c r="J179" s="47" t="s">
        <v>58</v>
      </c>
      <c r="K179" s="44"/>
      <c r="L179" s="44" t="s">
        <v>76</v>
      </c>
      <c r="M179" s="44"/>
      <c r="N179" s="48"/>
      <c r="O179" s="65">
        <v>4.5900000000000003E-2</v>
      </c>
      <c r="P179" s="48" t="s">
        <v>78</v>
      </c>
      <c r="Q179" s="44"/>
      <c r="R179" s="69"/>
      <c r="S179" s="154"/>
      <c r="T179" s="44" t="s">
        <v>58</v>
      </c>
      <c r="U179" s="44" t="s">
        <v>54</v>
      </c>
      <c r="V179" s="44" t="s">
        <v>79</v>
      </c>
      <c r="W179" s="49" t="s">
        <v>58</v>
      </c>
    </row>
    <row r="180" spans="2:23" x14ac:dyDescent="0.2">
      <c r="B180" s="43"/>
      <c r="C180" s="44"/>
      <c r="D180" s="44" t="s">
        <v>84</v>
      </c>
      <c r="E180" s="45"/>
      <c r="F180" s="45"/>
      <c r="G180" s="45" t="s">
        <v>58</v>
      </c>
      <c r="H180" s="45"/>
      <c r="I180" s="44"/>
      <c r="J180" s="47" t="s">
        <v>58</v>
      </c>
      <c r="K180" s="44"/>
      <c r="L180" s="44" t="s">
        <v>76</v>
      </c>
      <c r="M180" s="44"/>
      <c r="N180" s="48"/>
      <c r="O180" s="65">
        <v>9.1800000000000007E-2</v>
      </c>
      <c r="P180" s="48" t="s">
        <v>78</v>
      </c>
      <c r="Q180" s="44"/>
      <c r="R180" s="69"/>
      <c r="S180" s="154"/>
      <c r="T180" s="44" t="s">
        <v>58</v>
      </c>
      <c r="U180" s="44" t="s">
        <v>54</v>
      </c>
      <c r="V180" s="44" t="s">
        <v>79</v>
      </c>
      <c r="W180" s="49" t="s">
        <v>58</v>
      </c>
    </row>
    <row r="181" spans="2:23" x14ac:dyDescent="0.2">
      <c r="B181" s="43"/>
      <c r="C181" s="44"/>
      <c r="D181" s="44" t="s">
        <v>88</v>
      </c>
      <c r="E181" s="45"/>
      <c r="F181" s="45"/>
      <c r="G181" s="45" t="s">
        <v>58</v>
      </c>
      <c r="H181" s="45"/>
      <c r="I181" s="44"/>
      <c r="J181" s="47" t="s">
        <v>58</v>
      </c>
      <c r="K181" s="44"/>
      <c r="L181" s="44" t="s">
        <v>76</v>
      </c>
      <c r="M181" s="44"/>
      <c r="N181" s="48"/>
      <c r="O181" s="65" t="s">
        <v>173</v>
      </c>
      <c r="P181" s="48" t="s">
        <v>78</v>
      </c>
      <c r="Q181" s="44"/>
      <c r="R181" s="69"/>
      <c r="S181" s="154"/>
      <c r="T181" s="44" t="s">
        <v>58</v>
      </c>
      <c r="U181" s="44" t="s">
        <v>54</v>
      </c>
      <c r="V181" s="44" t="s">
        <v>91</v>
      </c>
      <c r="W181" s="71" t="s">
        <v>191</v>
      </c>
    </row>
    <row r="182" spans="2:23" x14ac:dyDescent="0.2">
      <c r="B182" s="43"/>
      <c r="C182" s="44"/>
      <c r="D182" s="44" t="s">
        <v>93</v>
      </c>
      <c r="E182" s="45"/>
      <c r="F182" s="45"/>
      <c r="G182" s="45" t="s">
        <v>58</v>
      </c>
      <c r="H182" s="45"/>
      <c r="I182" s="44"/>
      <c r="J182" s="44" t="s">
        <v>58</v>
      </c>
      <c r="K182" s="44"/>
      <c r="L182" s="44" t="s">
        <v>76</v>
      </c>
      <c r="M182" s="44"/>
      <c r="N182" s="48"/>
      <c r="O182" s="65">
        <v>0.94</v>
      </c>
      <c r="P182" s="48" t="s">
        <v>78</v>
      </c>
      <c r="Q182" s="44"/>
      <c r="R182" s="69"/>
      <c r="S182" s="154"/>
      <c r="T182" s="44" t="s">
        <v>58</v>
      </c>
      <c r="U182" s="44" t="s">
        <v>54</v>
      </c>
      <c r="V182" s="44" t="s">
        <v>91</v>
      </c>
      <c r="W182" s="89"/>
    </row>
    <row r="183" spans="2:23" x14ac:dyDescent="0.2">
      <c r="B183" s="43"/>
      <c r="C183" s="44"/>
      <c r="D183" s="44" t="s">
        <v>95</v>
      </c>
      <c r="E183" s="45"/>
      <c r="F183" s="45"/>
      <c r="G183" s="45" t="s">
        <v>58</v>
      </c>
      <c r="H183" s="45"/>
      <c r="I183" s="44"/>
      <c r="J183" s="44" t="s">
        <v>58</v>
      </c>
      <c r="K183" s="44"/>
      <c r="L183" s="44" t="s">
        <v>76</v>
      </c>
      <c r="M183" s="44"/>
      <c r="N183" s="48"/>
      <c r="O183" s="65">
        <v>1.83</v>
      </c>
      <c r="P183" s="48" t="s">
        <v>78</v>
      </c>
      <c r="Q183" s="44"/>
      <c r="R183" s="69"/>
      <c r="S183" s="154"/>
      <c r="T183" s="44" t="s">
        <v>58</v>
      </c>
      <c r="U183" s="44" t="s">
        <v>54</v>
      </c>
      <c r="V183" s="44" t="s">
        <v>91</v>
      </c>
      <c r="W183" s="89"/>
    </row>
    <row r="184" spans="2:23" ht="12.75" customHeight="1" x14ac:dyDescent="0.2">
      <c r="B184" s="43"/>
      <c r="C184" s="44"/>
      <c r="D184" s="44" t="s">
        <v>97</v>
      </c>
      <c r="E184" s="45"/>
      <c r="F184" s="45"/>
      <c r="G184" s="45" t="s">
        <v>58</v>
      </c>
      <c r="H184" s="45"/>
      <c r="I184" s="44"/>
      <c r="J184" s="44" t="s">
        <v>58</v>
      </c>
      <c r="K184" s="44"/>
      <c r="L184" s="44" t="s">
        <v>76</v>
      </c>
      <c r="M184" s="44"/>
      <c r="N184" s="48"/>
      <c r="O184" s="65">
        <v>3.74</v>
      </c>
      <c r="P184" s="48" t="s">
        <v>78</v>
      </c>
      <c r="Q184" s="44"/>
      <c r="R184" s="69"/>
      <c r="S184" s="154"/>
      <c r="T184" s="44" t="s">
        <v>58</v>
      </c>
      <c r="U184" s="44" t="s">
        <v>54</v>
      </c>
      <c r="V184" s="44" t="s">
        <v>91</v>
      </c>
      <c r="W184" s="89"/>
    </row>
    <row r="185" spans="2:23" x14ac:dyDescent="0.2">
      <c r="B185" s="43"/>
      <c r="C185" s="44"/>
      <c r="D185" s="44" t="s">
        <v>99</v>
      </c>
      <c r="E185" s="45"/>
      <c r="F185" s="45"/>
      <c r="G185" s="45" t="s">
        <v>58</v>
      </c>
      <c r="H185" s="45"/>
      <c r="I185" s="44"/>
      <c r="J185" s="44" t="s">
        <v>58</v>
      </c>
      <c r="K185" s="44"/>
      <c r="L185" s="44" t="s">
        <v>76</v>
      </c>
      <c r="M185" s="44"/>
      <c r="N185" s="48"/>
      <c r="O185" s="65">
        <v>10.37</v>
      </c>
      <c r="P185" s="48" t="s">
        <v>78</v>
      </c>
      <c r="Q185" s="44"/>
      <c r="R185" s="69"/>
      <c r="S185" s="154"/>
      <c r="T185" s="44" t="s">
        <v>58</v>
      </c>
      <c r="U185" s="44" t="s">
        <v>54</v>
      </c>
      <c r="V185" s="44" t="s">
        <v>91</v>
      </c>
      <c r="W185" s="89"/>
    </row>
    <row r="186" spans="2:23" ht="13.5" thickBot="1" x14ac:dyDescent="0.25">
      <c r="B186" s="50"/>
      <c r="C186" s="51"/>
      <c r="D186" s="51" t="s">
        <v>100</v>
      </c>
      <c r="E186" s="52"/>
      <c r="F186" s="52"/>
      <c r="G186" s="52" t="s">
        <v>58</v>
      </c>
      <c r="H186" s="52"/>
      <c r="I186" s="51"/>
      <c r="J186" s="51" t="s">
        <v>58</v>
      </c>
      <c r="K186" s="51"/>
      <c r="L186" s="51" t="s">
        <v>76</v>
      </c>
      <c r="M186" s="51"/>
      <c r="N186" s="54"/>
      <c r="O186" s="72">
        <v>10.37</v>
      </c>
      <c r="P186" s="54" t="s">
        <v>78</v>
      </c>
      <c r="Q186" s="51"/>
      <c r="R186" s="73"/>
      <c r="S186" s="155"/>
      <c r="T186" s="51" t="s">
        <v>58</v>
      </c>
      <c r="U186" s="51" t="s">
        <v>54</v>
      </c>
      <c r="V186" s="51" t="s">
        <v>91</v>
      </c>
      <c r="W186" s="90"/>
    </row>
    <row r="187" spans="2:23" x14ac:dyDescent="0.2">
      <c r="B187" s="31" t="s">
        <v>43</v>
      </c>
      <c r="C187" s="74" t="s">
        <v>204</v>
      </c>
      <c r="D187" s="32" t="s">
        <v>44</v>
      </c>
      <c r="E187" s="33">
        <v>43034</v>
      </c>
      <c r="F187" s="33">
        <v>45204</v>
      </c>
      <c r="G187" s="33" t="s">
        <v>193</v>
      </c>
      <c r="H187" s="33">
        <v>46387</v>
      </c>
      <c r="I187" s="32" t="s">
        <v>46</v>
      </c>
      <c r="J187" s="56">
        <v>6000</v>
      </c>
      <c r="K187" s="32" t="s">
        <v>48</v>
      </c>
      <c r="L187" s="32" t="s">
        <v>49</v>
      </c>
      <c r="M187" s="34">
        <f>356.93/365</f>
        <v>0.97789041095890417</v>
      </c>
      <c r="N187" s="35" t="s">
        <v>50</v>
      </c>
      <c r="O187" s="91"/>
      <c r="P187" s="35"/>
      <c r="Q187" s="32" t="s">
        <v>194</v>
      </c>
      <c r="R187" s="150" t="s">
        <v>286</v>
      </c>
      <c r="S187" s="32"/>
      <c r="T187" s="32" t="s">
        <v>53</v>
      </c>
      <c r="U187" s="32" t="s">
        <v>158</v>
      </c>
      <c r="V187" s="32" t="s">
        <v>55</v>
      </c>
      <c r="W187" s="36" t="s">
        <v>196</v>
      </c>
    </row>
    <row r="188" spans="2:23" x14ac:dyDescent="0.2">
      <c r="B188" s="20"/>
      <c r="C188" s="15"/>
      <c r="D188" s="15" t="s">
        <v>60</v>
      </c>
      <c r="E188" s="37"/>
      <c r="F188" s="37"/>
      <c r="G188" s="37" t="s">
        <v>58</v>
      </c>
      <c r="H188" s="37"/>
      <c r="I188" s="15"/>
      <c r="J188" s="16">
        <v>6000</v>
      </c>
      <c r="K188" s="15" t="s">
        <v>48</v>
      </c>
      <c r="L188" s="15" t="s">
        <v>49</v>
      </c>
      <c r="M188" s="16">
        <v>0</v>
      </c>
      <c r="N188" s="39" t="s">
        <v>50</v>
      </c>
      <c r="O188" s="92"/>
      <c r="P188" s="39"/>
      <c r="Q188" s="15"/>
      <c r="R188" s="151"/>
      <c r="S188" s="15"/>
      <c r="T188" s="15" t="s">
        <v>58</v>
      </c>
      <c r="U188" s="15" t="s">
        <v>158</v>
      </c>
      <c r="V188" s="15" t="s">
        <v>55</v>
      </c>
      <c r="W188" s="40" t="s">
        <v>58</v>
      </c>
    </row>
    <row r="189" spans="2:23" x14ac:dyDescent="0.2">
      <c r="B189" s="20"/>
      <c r="C189" s="15"/>
      <c r="D189" s="15" t="s">
        <v>61</v>
      </c>
      <c r="E189" s="37"/>
      <c r="F189" s="37"/>
      <c r="G189" s="37" t="s">
        <v>58</v>
      </c>
      <c r="H189" s="37"/>
      <c r="I189" s="15"/>
      <c r="J189" s="16">
        <v>1500</v>
      </c>
      <c r="K189" s="15" t="s">
        <v>48</v>
      </c>
      <c r="L189" s="15" t="s">
        <v>49</v>
      </c>
      <c r="M189" s="16">
        <v>0</v>
      </c>
      <c r="N189" s="39" t="s">
        <v>50</v>
      </c>
      <c r="O189" s="92"/>
      <c r="P189" s="39"/>
      <c r="Q189" s="15"/>
      <c r="R189" s="151"/>
      <c r="S189" s="15"/>
      <c r="T189" s="15" t="s">
        <v>58</v>
      </c>
      <c r="U189" s="15" t="s">
        <v>158</v>
      </c>
      <c r="V189" s="15" t="s">
        <v>55</v>
      </c>
      <c r="W189" s="40" t="s">
        <v>58</v>
      </c>
    </row>
    <row r="190" spans="2:23" x14ac:dyDescent="0.2">
      <c r="B190" s="20"/>
      <c r="C190" s="15"/>
      <c r="D190" s="15" t="s">
        <v>63</v>
      </c>
      <c r="E190" s="37"/>
      <c r="F190" s="37"/>
      <c r="G190" s="37" t="s">
        <v>58</v>
      </c>
      <c r="H190" s="37"/>
      <c r="I190" s="15"/>
      <c r="J190" s="16">
        <v>1500</v>
      </c>
      <c r="K190" s="15" t="s">
        <v>48</v>
      </c>
      <c r="L190" s="15" t="s">
        <v>49</v>
      </c>
      <c r="M190" s="16">
        <v>0</v>
      </c>
      <c r="N190" s="39" t="s">
        <v>50</v>
      </c>
      <c r="O190" s="92"/>
      <c r="P190" s="39"/>
      <c r="Q190" s="15"/>
      <c r="R190" s="151"/>
      <c r="S190" s="15"/>
      <c r="T190" s="15" t="s">
        <v>58</v>
      </c>
      <c r="U190" s="15" t="s">
        <v>158</v>
      </c>
      <c r="V190" s="15" t="s">
        <v>55</v>
      </c>
      <c r="W190" s="40" t="s">
        <v>58</v>
      </c>
    </row>
    <row r="191" spans="2:23" x14ac:dyDescent="0.2">
      <c r="B191" s="20"/>
      <c r="C191" s="15"/>
      <c r="D191" s="15" t="s">
        <v>64</v>
      </c>
      <c r="E191" s="37"/>
      <c r="F191" s="37"/>
      <c r="G191" s="37" t="s">
        <v>58</v>
      </c>
      <c r="H191" s="37"/>
      <c r="I191" s="15"/>
      <c r="J191" s="16">
        <v>1500</v>
      </c>
      <c r="K191" s="15" t="s">
        <v>48</v>
      </c>
      <c r="L191" s="15" t="s">
        <v>49</v>
      </c>
      <c r="M191" s="16">
        <v>0</v>
      </c>
      <c r="N191" s="39" t="s">
        <v>50</v>
      </c>
      <c r="O191" s="92"/>
      <c r="P191" s="39"/>
      <c r="Q191" s="15"/>
      <c r="R191" s="151"/>
      <c r="S191" s="63"/>
      <c r="T191" s="15" t="s">
        <v>58</v>
      </c>
      <c r="U191" s="15" t="s">
        <v>158</v>
      </c>
      <c r="V191" s="15" t="s">
        <v>55</v>
      </c>
      <c r="W191" s="40" t="s">
        <v>58</v>
      </c>
    </row>
    <row r="192" spans="2:23" ht="15" customHeight="1" x14ac:dyDescent="0.2">
      <c r="B192" s="20"/>
      <c r="C192" s="15"/>
      <c r="D192" s="15" t="s">
        <v>71</v>
      </c>
      <c r="E192" s="37"/>
      <c r="F192" s="37"/>
      <c r="G192" s="37" t="s">
        <v>197</v>
      </c>
      <c r="H192" s="37"/>
      <c r="I192" s="15"/>
      <c r="J192" s="16">
        <v>240000</v>
      </c>
      <c r="K192" s="15" t="s">
        <v>73</v>
      </c>
      <c r="L192" s="15" t="s">
        <v>49</v>
      </c>
      <c r="M192" s="16">
        <v>0</v>
      </c>
      <c r="N192" s="39" t="s">
        <v>50</v>
      </c>
      <c r="O192" s="92"/>
      <c r="P192" s="39"/>
      <c r="Q192" s="15"/>
      <c r="R192" s="151"/>
      <c r="S192" s="63"/>
      <c r="T192" s="15" t="s">
        <v>58</v>
      </c>
      <c r="U192" s="15" t="s">
        <v>158</v>
      </c>
      <c r="V192" s="15" t="s">
        <v>55</v>
      </c>
      <c r="W192" s="42" t="s">
        <v>198</v>
      </c>
    </row>
    <row r="193" spans="2:23" x14ac:dyDescent="0.2">
      <c r="B193" s="20"/>
      <c r="C193" s="15"/>
      <c r="D193" s="15" t="s">
        <v>110</v>
      </c>
      <c r="E193" s="37"/>
      <c r="F193" s="37"/>
      <c r="G193" s="37">
        <v>43040</v>
      </c>
      <c r="H193" s="37"/>
      <c r="I193" s="15"/>
      <c r="J193" s="16">
        <v>0</v>
      </c>
      <c r="K193" s="15" t="s">
        <v>48</v>
      </c>
      <c r="L193" s="15" t="s">
        <v>49</v>
      </c>
      <c r="M193" s="17">
        <v>0.68</v>
      </c>
      <c r="N193" s="39" t="s">
        <v>50</v>
      </c>
      <c r="O193" s="92"/>
      <c r="P193" s="39"/>
      <c r="Q193" s="15" t="s">
        <v>111</v>
      </c>
      <c r="R193" s="152"/>
      <c r="S193" s="63"/>
      <c r="T193" s="15" t="s">
        <v>58</v>
      </c>
      <c r="U193" s="15" t="s">
        <v>158</v>
      </c>
      <c r="V193" s="15" t="s">
        <v>55</v>
      </c>
      <c r="W193" s="42"/>
    </row>
    <row r="194" spans="2:23" ht="12.75" customHeight="1" x14ac:dyDescent="0.2">
      <c r="B194" s="43"/>
      <c r="C194" s="44"/>
      <c r="D194" s="44" t="s">
        <v>74</v>
      </c>
      <c r="E194" s="45"/>
      <c r="F194" s="45"/>
      <c r="G194" s="45" t="s">
        <v>58</v>
      </c>
      <c r="H194" s="45"/>
      <c r="I194" s="44"/>
      <c r="J194" s="47" t="s">
        <v>75</v>
      </c>
      <c r="K194" s="44"/>
      <c r="L194" s="44" t="s">
        <v>76</v>
      </c>
      <c r="M194" s="44"/>
      <c r="N194" s="48"/>
      <c r="O194" s="65">
        <v>7.9000000000000001E-2</v>
      </c>
      <c r="P194" s="48" t="s">
        <v>78</v>
      </c>
      <c r="Q194" s="44"/>
      <c r="R194" s="69"/>
      <c r="S194" s="153" t="s">
        <v>199</v>
      </c>
      <c r="T194" s="44" t="s">
        <v>58</v>
      </c>
      <c r="U194" s="44" t="s">
        <v>158</v>
      </c>
      <c r="V194" s="44" t="s">
        <v>79</v>
      </c>
      <c r="W194" s="49" t="s">
        <v>80</v>
      </c>
    </row>
    <row r="195" spans="2:23" x14ac:dyDescent="0.2">
      <c r="B195" s="43"/>
      <c r="C195" s="44"/>
      <c r="D195" s="44" t="s">
        <v>81</v>
      </c>
      <c r="E195" s="45"/>
      <c r="F195" s="45"/>
      <c r="G195" s="45" t="s">
        <v>58</v>
      </c>
      <c r="H195" s="45"/>
      <c r="I195" s="44"/>
      <c r="J195" s="47" t="s">
        <v>58</v>
      </c>
      <c r="K195" s="44"/>
      <c r="L195" s="44" t="s">
        <v>76</v>
      </c>
      <c r="M195" s="44"/>
      <c r="N195" s="48"/>
      <c r="O195" s="65">
        <v>7.9000000000000001E-2</v>
      </c>
      <c r="P195" s="48" t="s">
        <v>78</v>
      </c>
      <c r="Q195" s="44"/>
      <c r="R195" s="69"/>
      <c r="S195" s="154"/>
      <c r="T195" s="44" t="s">
        <v>58</v>
      </c>
      <c r="U195" s="44" t="s">
        <v>158</v>
      </c>
      <c r="V195" s="44" t="s">
        <v>79</v>
      </c>
      <c r="W195" s="49" t="s">
        <v>58</v>
      </c>
    </row>
    <row r="196" spans="2:23" x14ac:dyDescent="0.2">
      <c r="B196" s="43"/>
      <c r="C196" s="44"/>
      <c r="D196" s="44" t="s">
        <v>82</v>
      </c>
      <c r="E196" s="45"/>
      <c r="F196" s="45"/>
      <c r="G196" s="45" t="s">
        <v>58</v>
      </c>
      <c r="H196" s="45"/>
      <c r="I196" s="44"/>
      <c r="J196" s="47" t="s">
        <v>58</v>
      </c>
      <c r="K196" s="44"/>
      <c r="L196" s="44" t="s">
        <v>76</v>
      </c>
      <c r="M196" s="44"/>
      <c r="N196" s="48"/>
      <c r="O196" s="65">
        <v>3.95E-2</v>
      </c>
      <c r="P196" s="48" t="s">
        <v>78</v>
      </c>
      <c r="Q196" s="44"/>
      <c r="R196" s="69"/>
      <c r="S196" s="154"/>
      <c r="T196" s="44" t="s">
        <v>58</v>
      </c>
      <c r="U196" s="44" t="s">
        <v>158</v>
      </c>
      <c r="V196" s="44" t="s">
        <v>79</v>
      </c>
      <c r="W196" s="49" t="s">
        <v>58</v>
      </c>
    </row>
    <row r="197" spans="2:23" x14ac:dyDescent="0.2">
      <c r="B197" s="43"/>
      <c r="C197" s="44"/>
      <c r="D197" s="44" t="s">
        <v>84</v>
      </c>
      <c r="E197" s="45"/>
      <c r="F197" s="45"/>
      <c r="G197" s="45" t="s">
        <v>58</v>
      </c>
      <c r="H197" s="45"/>
      <c r="I197" s="44"/>
      <c r="J197" s="47" t="s">
        <v>58</v>
      </c>
      <c r="K197" s="44"/>
      <c r="L197" s="44" t="s">
        <v>76</v>
      </c>
      <c r="M197" s="44"/>
      <c r="N197" s="48"/>
      <c r="O197" s="65">
        <v>7.9000000000000001E-2</v>
      </c>
      <c r="P197" s="48" t="s">
        <v>78</v>
      </c>
      <c r="Q197" s="44"/>
      <c r="R197" s="69"/>
      <c r="S197" s="154"/>
      <c r="T197" s="44" t="s">
        <v>58</v>
      </c>
      <c r="U197" s="44" t="s">
        <v>158</v>
      </c>
      <c r="V197" s="44" t="s">
        <v>79</v>
      </c>
      <c r="W197" s="49" t="s">
        <v>58</v>
      </c>
    </row>
    <row r="198" spans="2:23" x14ac:dyDescent="0.2">
      <c r="B198" s="43"/>
      <c r="C198" s="44"/>
      <c r="D198" s="44" t="s">
        <v>85</v>
      </c>
      <c r="E198" s="45"/>
      <c r="F198" s="45"/>
      <c r="G198" s="45" t="s">
        <v>58</v>
      </c>
      <c r="H198" s="45"/>
      <c r="I198" s="44"/>
      <c r="J198" s="47" t="s">
        <v>58</v>
      </c>
      <c r="K198" s="44"/>
      <c r="L198" s="44" t="s">
        <v>76</v>
      </c>
      <c r="M198" s="44"/>
      <c r="N198" s="48"/>
      <c r="O198" s="65">
        <v>1.3599999999999999E-2</v>
      </c>
      <c r="P198" s="48" t="s">
        <v>78</v>
      </c>
      <c r="Q198" s="44"/>
      <c r="R198" s="69"/>
      <c r="S198" s="154"/>
      <c r="T198" s="44" t="s">
        <v>58</v>
      </c>
      <c r="U198" s="44" t="s">
        <v>158</v>
      </c>
      <c r="V198" s="44" t="s">
        <v>79</v>
      </c>
      <c r="W198" s="49" t="s">
        <v>58</v>
      </c>
    </row>
    <row r="199" spans="2:23" ht="12.75" customHeight="1" x14ac:dyDescent="0.2">
      <c r="B199" s="43"/>
      <c r="C199" s="44"/>
      <c r="D199" s="44" t="s">
        <v>87</v>
      </c>
      <c r="E199" s="45"/>
      <c r="F199" s="45"/>
      <c r="G199" s="45" t="s">
        <v>58</v>
      </c>
      <c r="H199" s="45"/>
      <c r="I199" s="44"/>
      <c r="J199" s="47" t="s">
        <v>58</v>
      </c>
      <c r="K199" s="44"/>
      <c r="L199" s="44" t="s">
        <v>76</v>
      </c>
      <c r="M199" s="44"/>
      <c r="N199" s="48"/>
      <c r="O199" s="65">
        <v>1.3599999999999999E-2</v>
      </c>
      <c r="P199" s="48" t="s">
        <v>78</v>
      </c>
      <c r="Q199" s="44"/>
      <c r="R199" s="69"/>
      <c r="S199" s="181"/>
      <c r="T199" s="44" t="s">
        <v>58</v>
      </c>
      <c r="U199" s="44" t="s">
        <v>158</v>
      </c>
      <c r="V199" s="44" t="s">
        <v>79</v>
      </c>
      <c r="W199" s="49" t="s">
        <v>58</v>
      </c>
    </row>
    <row r="200" spans="2:23" x14ac:dyDescent="0.2">
      <c r="B200" s="43"/>
      <c r="C200" s="44"/>
      <c r="D200" s="44" t="s">
        <v>88</v>
      </c>
      <c r="E200" s="45"/>
      <c r="F200" s="45"/>
      <c r="G200" s="45" t="s">
        <v>58</v>
      </c>
      <c r="H200" s="45"/>
      <c r="I200" s="44"/>
      <c r="J200" s="47" t="s">
        <v>58</v>
      </c>
      <c r="K200" s="44"/>
      <c r="L200" s="44" t="s">
        <v>76</v>
      </c>
      <c r="M200" s="44"/>
      <c r="N200" s="48"/>
      <c r="O200" s="65" t="s">
        <v>200</v>
      </c>
      <c r="P200" s="48" t="s">
        <v>78</v>
      </c>
      <c r="Q200" s="44"/>
      <c r="R200" s="69"/>
      <c r="S200" s="153" t="s">
        <v>195</v>
      </c>
      <c r="T200" s="44" t="s">
        <v>58</v>
      </c>
      <c r="U200" s="44" t="s">
        <v>158</v>
      </c>
      <c r="V200" s="44" t="s">
        <v>91</v>
      </c>
      <c r="W200" s="71" t="s">
        <v>201</v>
      </c>
    </row>
    <row r="201" spans="2:23" x14ac:dyDescent="0.2">
      <c r="B201" s="43"/>
      <c r="C201" s="44"/>
      <c r="D201" s="44" t="s">
        <v>93</v>
      </c>
      <c r="E201" s="45"/>
      <c r="F201" s="45"/>
      <c r="G201" s="45" t="s">
        <v>58</v>
      </c>
      <c r="H201" s="45"/>
      <c r="I201" s="44"/>
      <c r="J201" s="44" t="s">
        <v>58</v>
      </c>
      <c r="K201" s="44"/>
      <c r="L201" s="44" t="s">
        <v>76</v>
      </c>
      <c r="M201" s="44"/>
      <c r="N201" s="48"/>
      <c r="O201" s="65">
        <v>0.9</v>
      </c>
      <c r="P201" s="48" t="s">
        <v>78</v>
      </c>
      <c r="Q201" s="44"/>
      <c r="R201" s="69"/>
      <c r="S201" s="154"/>
      <c r="T201" s="44" t="s">
        <v>58</v>
      </c>
      <c r="U201" s="44" t="s">
        <v>158</v>
      </c>
      <c r="V201" s="44" t="s">
        <v>91</v>
      </c>
      <c r="W201" s="49"/>
    </row>
    <row r="202" spans="2:23" x14ac:dyDescent="0.2">
      <c r="B202" s="43"/>
      <c r="C202" s="44"/>
      <c r="D202" s="44" t="s">
        <v>95</v>
      </c>
      <c r="E202" s="45"/>
      <c r="F202" s="45"/>
      <c r="G202" s="45" t="s">
        <v>147</v>
      </c>
      <c r="H202" s="45"/>
      <c r="I202" s="44"/>
      <c r="J202" s="44" t="s">
        <v>58</v>
      </c>
      <c r="K202" s="44"/>
      <c r="L202" s="44" t="s">
        <v>76</v>
      </c>
      <c r="M202" s="44"/>
      <c r="N202" s="48"/>
      <c r="O202" s="65" t="s">
        <v>202</v>
      </c>
      <c r="P202" s="48" t="s">
        <v>78</v>
      </c>
      <c r="Q202" s="44"/>
      <c r="R202" s="69"/>
      <c r="S202" s="181"/>
      <c r="T202" s="44" t="s">
        <v>58</v>
      </c>
      <c r="U202" s="44" t="s">
        <v>158</v>
      </c>
      <c r="V202" s="44" t="s">
        <v>91</v>
      </c>
      <c r="W202" s="71" t="s">
        <v>203</v>
      </c>
    </row>
    <row r="203" spans="2:23" x14ac:dyDescent="0.2">
      <c r="B203" s="43"/>
      <c r="C203" s="44"/>
      <c r="D203" s="44" t="s">
        <v>97</v>
      </c>
      <c r="E203" s="45"/>
      <c r="F203" s="45"/>
      <c r="G203" s="45" t="s">
        <v>58</v>
      </c>
      <c r="H203" s="45"/>
      <c r="I203" s="44"/>
      <c r="J203" s="44" t="s">
        <v>58</v>
      </c>
      <c r="K203" s="44"/>
      <c r="L203" s="44" t="s">
        <v>76</v>
      </c>
      <c r="M203" s="44"/>
      <c r="N203" s="48"/>
      <c r="O203" s="65">
        <v>3.6</v>
      </c>
      <c r="P203" s="48" t="s">
        <v>78</v>
      </c>
      <c r="Q203" s="44"/>
      <c r="R203" s="69"/>
      <c r="S203" s="153" t="s">
        <v>199</v>
      </c>
      <c r="T203" s="44" t="s">
        <v>58</v>
      </c>
      <c r="U203" s="44" t="s">
        <v>158</v>
      </c>
      <c r="V203" s="44" t="s">
        <v>91</v>
      </c>
      <c r="W203" s="49"/>
    </row>
    <row r="204" spans="2:23" x14ac:dyDescent="0.2">
      <c r="B204" s="43"/>
      <c r="C204" s="44"/>
      <c r="D204" s="44" t="s">
        <v>99</v>
      </c>
      <c r="E204" s="45"/>
      <c r="F204" s="45"/>
      <c r="G204" s="45" t="s">
        <v>58</v>
      </c>
      <c r="H204" s="45"/>
      <c r="I204" s="44"/>
      <c r="J204" s="44" t="s">
        <v>58</v>
      </c>
      <c r="K204" s="44"/>
      <c r="L204" s="44" t="s">
        <v>76</v>
      </c>
      <c r="M204" s="44"/>
      <c r="N204" s="48"/>
      <c r="O204" s="65">
        <v>10</v>
      </c>
      <c r="P204" s="48" t="s">
        <v>78</v>
      </c>
      <c r="Q204" s="44"/>
      <c r="R204" s="69"/>
      <c r="S204" s="154"/>
      <c r="T204" s="44" t="s">
        <v>58</v>
      </c>
      <c r="U204" s="44" t="s">
        <v>158</v>
      </c>
      <c r="V204" s="44" t="s">
        <v>91</v>
      </c>
      <c r="W204" s="49"/>
    </row>
    <row r="205" spans="2:23" ht="13.5" thickBot="1" x14ac:dyDescent="0.25">
      <c r="B205" s="50"/>
      <c r="C205" s="51"/>
      <c r="D205" s="51" t="s">
        <v>100</v>
      </c>
      <c r="E205" s="52"/>
      <c r="F205" s="52"/>
      <c r="G205" s="52" t="s">
        <v>58</v>
      </c>
      <c r="H205" s="52"/>
      <c r="I205" s="51"/>
      <c r="J205" s="51" t="s">
        <v>58</v>
      </c>
      <c r="K205" s="51"/>
      <c r="L205" s="51" t="s">
        <v>76</v>
      </c>
      <c r="M205" s="51"/>
      <c r="N205" s="54"/>
      <c r="O205" s="72">
        <v>10</v>
      </c>
      <c r="P205" s="54" t="s">
        <v>78</v>
      </c>
      <c r="Q205" s="51"/>
      <c r="R205" s="73"/>
      <c r="S205" s="155"/>
      <c r="T205" s="51" t="s">
        <v>58</v>
      </c>
      <c r="U205" s="51" t="s">
        <v>158</v>
      </c>
      <c r="V205" s="51" t="s">
        <v>91</v>
      </c>
      <c r="W205" s="55"/>
    </row>
    <row r="206" spans="2:23" x14ac:dyDescent="0.2">
      <c r="B206" s="31" t="s">
        <v>43</v>
      </c>
      <c r="C206" s="74" t="s">
        <v>219</v>
      </c>
      <c r="D206" s="32" t="s">
        <v>44</v>
      </c>
      <c r="E206" s="33">
        <v>43440</v>
      </c>
      <c r="F206" s="33">
        <v>44900</v>
      </c>
      <c r="G206" s="33">
        <v>43739</v>
      </c>
      <c r="H206" s="33">
        <v>49309</v>
      </c>
      <c r="I206" s="32" t="s">
        <v>46</v>
      </c>
      <c r="J206" s="56">
        <v>75000</v>
      </c>
      <c r="K206" s="32" t="s">
        <v>48</v>
      </c>
      <c r="L206" s="32" t="s">
        <v>49</v>
      </c>
      <c r="M206" s="34">
        <f>268/365</f>
        <v>0.73424657534246573</v>
      </c>
      <c r="N206" s="35" t="s">
        <v>50</v>
      </c>
      <c r="O206" s="35"/>
      <c r="P206" s="35"/>
      <c r="Q206" s="32" t="s">
        <v>205</v>
      </c>
      <c r="R206" s="150" t="s">
        <v>280</v>
      </c>
      <c r="S206" s="32"/>
      <c r="T206" s="32" t="s">
        <v>53</v>
      </c>
      <c r="U206" s="32" t="s">
        <v>54</v>
      </c>
      <c r="V206" s="32" t="s">
        <v>55</v>
      </c>
      <c r="W206" s="36"/>
    </row>
    <row r="207" spans="2:23" x14ac:dyDescent="0.2">
      <c r="B207" s="20"/>
      <c r="C207" s="15"/>
      <c r="D207" s="38" t="s">
        <v>60</v>
      </c>
      <c r="E207" s="37"/>
      <c r="F207" s="37"/>
      <c r="G207" s="37" t="s">
        <v>58</v>
      </c>
      <c r="H207" s="37"/>
      <c r="I207" s="15"/>
      <c r="J207" s="93">
        <v>75000</v>
      </c>
      <c r="K207" s="38" t="s">
        <v>48</v>
      </c>
      <c r="L207" s="38" t="s">
        <v>49</v>
      </c>
      <c r="M207" s="93">
        <v>0</v>
      </c>
      <c r="N207" s="79" t="s">
        <v>50</v>
      </c>
      <c r="O207" s="79"/>
      <c r="P207" s="79"/>
      <c r="Q207" s="38"/>
      <c r="R207" s="151"/>
      <c r="S207" s="38"/>
      <c r="T207" s="15" t="s">
        <v>58</v>
      </c>
      <c r="U207" s="15" t="s">
        <v>54</v>
      </c>
      <c r="V207" s="38" t="s">
        <v>55</v>
      </c>
      <c r="W207" s="42"/>
    </row>
    <row r="208" spans="2:23" x14ac:dyDescent="0.2">
      <c r="B208" s="20"/>
      <c r="C208" s="15"/>
      <c r="D208" s="15" t="s">
        <v>61</v>
      </c>
      <c r="E208" s="37"/>
      <c r="F208" s="37"/>
      <c r="G208" s="37" t="s">
        <v>58</v>
      </c>
      <c r="H208" s="37"/>
      <c r="I208" s="15"/>
      <c r="J208" s="16">
        <v>18750</v>
      </c>
      <c r="K208" s="15" t="s">
        <v>48</v>
      </c>
      <c r="L208" s="15" t="s">
        <v>49</v>
      </c>
      <c r="M208" s="16">
        <v>0</v>
      </c>
      <c r="N208" s="39" t="s">
        <v>50</v>
      </c>
      <c r="O208" s="39"/>
      <c r="P208" s="39"/>
      <c r="Q208" s="15"/>
      <c r="R208" s="151"/>
      <c r="S208" s="15"/>
      <c r="T208" s="15" t="s">
        <v>58</v>
      </c>
      <c r="U208" s="15" t="s">
        <v>54</v>
      </c>
      <c r="V208" s="15" t="s">
        <v>55</v>
      </c>
      <c r="W208" s="40"/>
    </row>
    <row r="209" spans="1:133" x14ac:dyDescent="0.2">
      <c r="B209" s="20"/>
      <c r="C209" s="15"/>
      <c r="D209" s="15" t="s">
        <v>63</v>
      </c>
      <c r="E209" s="37"/>
      <c r="F209" s="37"/>
      <c r="G209" s="37" t="s">
        <v>58</v>
      </c>
      <c r="H209" s="37"/>
      <c r="I209" s="15"/>
      <c r="J209" s="16">
        <v>18750</v>
      </c>
      <c r="K209" s="15" t="s">
        <v>48</v>
      </c>
      <c r="L209" s="15" t="s">
        <v>49</v>
      </c>
      <c r="M209" s="16">
        <v>0</v>
      </c>
      <c r="N209" s="39" t="s">
        <v>50</v>
      </c>
      <c r="O209" s="39"/>
      <c r="P209" s="39"/>
      <c r="Q209" s="15"/>
      <c r="R209" s="151"/>
      <c r="S209" s="15"/>
      <c r="T209" s="15" t="s">
        <v>58</v>
      </c>
      <c r="U209" s="15" t="s">
        <v>54</v>
      </c>
      <c r="V209" s="15" t="s">
        <v>55</v>
      </c>
      <c r="W209" s="40"/>
    </row>
    <row r="210" spans="1:133" x14ac:dyDescent="0.2">
      <c r="B210" s="20"/>
      <c r="C210" s="15"/>
      <c r="D210" s="15" t="s">
        <v>206</v>
      </c>
      <c r="E210" s="37"/>
      <c r="F210" s="37"/>
      <c r="G210" s="37" t="s">
        <v>58</v>
      </c>
      <c r="H210" s="37"/>
      <c r="I210" s="15"/>
      <c r="J210" s="16">
        <v>75000</v>
      </c>
      <c r="K210" s="15" t="s">
        <v>48</v>
      </c>
      <c r="L210" s="15" t="s">
        <v>49</v>
      </c>
      <c r="M210" s="16">
        <v>0</v>
      </c>
      <c r="N210" s="39" t="s">
        <v>50</v>
      </c>
      <c r="O210" s="39"/>
      <c r="P210" s="39"/>
      <c r="Q210" s="15"/>
      <c r="R210" s="151"/>
      <c r="S210" s="63"/>
      <c r="T210" s="15" t="s">
        <v>58</v>
      </c>
      <c r="U210" s="15" t="s">
        <v>54</v>
      </c>
      <c r="V210" s="15" t="s">
        <v>55</v>
      </c>
      <c r="W210" s="40"/>
    </row>
    <row r="211" spans="1:133" ht="15" customHeight="1" x14ac:dyDescent="0.2">
      <c r="B211" s="20"/>
      <c r="C211" s="15"/>
      <c r="D211" s="15" t="s">
        <v>207</v>
      </c>
      <c r="E211" s="37"/>
      <c r="F211" s="37"/>
      <c r="G211" s="37" t="s">
        <v>58</v>
      </c>
      <c r="H211" s="37"/>
      <c r="I211" s="15"/>
      <c r="J211" s="16">
        <v>18750</v>
      </c>
      <c r="K211" s="15" t="s">
        <v>48</v>
      </c>
      <c r="L211" s="15" t="s">
        <v>49</v>
      </c>
      <c r="M211" s="16">
        <v>0</v>
      </c>
      <c r="N211" s="39" t="s">
        <v>50</v>
      </c>
      <c r="O211" s="39"/>
      <c r="P211" s="39"/>
      <c r="Q211" s="15"/>
      <c r="R211" s="151"/>
      <c r="S211" s="63"/>
      <c r="T211" s="15" t="s">
        <v>58</v>
      </c>
      <c r="U211" s="15" t="s">
        <v>54</v>
      </c>
      <c r="V211" s="15" t="s">
        <v>55</v>
      </c>
      <c r="W211" s="40"/>
    </row>
    <row r="212" spans="1:133" x14ac:dyDescent="0.2">
      <c r="B212" s="20"/>
      <c r="C212" s="15"/>
      <c r="D212" s="15" t="s">
        <v>71</v>
      </c>
      <c r="E212" s="37"/>
      <c r="F212" s="37"/>
      <c r="G212" s="37" t="s">
        <v>208</v>
      </c>
      <c r="H212" s="37"/>
      <c r="I212" s="15"/>
      <c r="J212" s="16">
        <v>3000000</v>
      </c>
      <c r="K212" s="15" t="s">
        <v>73</v>
      </c>
      <c r="L212" s="15" t="s">
        <v>49</v>
      </c>
      <c r="M212" s="16">
        <v>0</v>
      </c>
      <c r="N212" s="39" t="s">
        <v>50</v>
      </c>
      <c r="O212" s="39"/>
      <c r="P212" s="39"/>
      <c r="Q212" s="15"/>
      <c r="R212" s="151"/>
      <c r="S212" s="63"/>
      <c r="T212" s="15" t="s">
        <v>58</v>
      </c>
      <c r="U212" s="15" t="s">
        <v>54</v>
      </c>
      <c r="V212" s="15" t="s">
        <v>55</v>
      </c>
      <c r="W212" s="40" t="s">
        <v>209</v>
      </c>
    </row>
    <row r="213" spans="1:133" ht="12.75" customHeight="1" x14ac:dyDescent="0.2">
      <c r="B213" s="20"/>
      <c r="C213" s="15"/>
      <c r="D213" s="15" t="s">
        <v>57</v>
      </c>
      <c r="E213" s="37"/>
      <c r="F213" s="37"/>
      <c r="G213" s="85">
        <v>43739</v>
      </c>
      <c r="H213" s="37"/>
      <c r="I213" s="15"/>
      <c r="J213" s="16">
        <v>37500</v>
      </c>
      <c r="K213" s="15" t="s">
        <v>48</v>
      </c>
      <c r="L213" s="15" t="s">
        <v>49</v>
      </c>
      <c r="M213" s="17">
        <f>24/365</f>
        <v>6.575342465753424E-2</v>
      </c>
      <c r="N213" s="39" t="s">
        <v>50</v>
      </c>
      <c r="O213" s="39"/>
      <c r="P213" s="39"/>
      <c r="Q213" s="15" t="s">
        <v>210</v>
      </c>
      <c r="R213" s="152"/>
      <c r="S213" s="63"/>
      <c r="T213" s="15" t="s">
        <v>58</v>
      </c>
      <c r="U213" s="15" t="s">
        <v>54</v>
      </c>
      <c r="V213" s="15" t="s">
        <v>55</v>
      </c>
      <c r="W213" s="40"/>
    </row>
    <row r="214" spans="1:133" x14ac:dyDescent="0.2">
      <c r="B214" s="43"/>
      <c r="C214" s="44"/>
      <c r="D214" s="44" t="s">
        <v>74</v>
      </c>
      <c r="E214" s="45"/>
      <c r="F214" s="45"/>
      <c r="G214" s="45" t="s">
        <v>58</v>
      </c>
      <c r="H214" s="45"/>
      <c r="I214" s="44"/>
      <c r="J214" s="47" t="s">
        <v>75</v>
      </c>
      <c r="K214" s="44"/>
      <c r="L214" s="44" t="s">
        <v>76</v>
      </c>
      <c r="M214" s="44"/>
      <c r="N214" s="48"/>
      <c r="O214" s="65">
        <v>8.8499999999999995E-2</v>
      </c>
      <c r="P214" s="48" t="s">
        <v>78</v>
      </c>
      <c r="Q214" s="44"/>
      <c r="R214" s="69"/>
      <c r="S214" s="153" t="s">
        <v>142</v>
      </c>
      <c r="T214" s="44" t="s">
        <v>58</v>
      </c>
      <c r="U214" s="44" t="s">
        <v>54</v>
      </c>
      <c r="V214" s="44" t="s">
        <v>79</v>
      </c>
      <c r="W214" s="49" t="s">
        <v>80</v>
      </c>
    </row>
    <row r="215" spans="1:133" x14ac:dyDescent="0.2">
      <c r="B215" s="43"/>
      <c r="C215" s="44"/>
      <c r="D215" s="44" t="s">
        <v>81</v>
      </c>
      <c r="E215" s="45"/>
      <c r="F215" s="45"/>
      <c r="G215" s="45" t="s">
        <v>58</v>
      </c>
      <c r="H215" s="45"/>
      <c r="I215" s="44"/>
      <c r="J215" s="47" t="s">
        <v>58</v>
      </c>
      <c r="K215" s="44"/>
      <c r="L215" s="44" t="s">
        <v>76</v>
      </c>
      <c r="M215" s="44"/>
      <c r="N215" s="48"/>
      <c r="O215" s="65">
        <v>8.8499999999999995E-2</v>
      </c>
      <c r="P215" s="48" t="s">
        <v>78</v>
      </c>
      <c r="Q215" s="44"/>
      <c r="R215" s="69"/>
      <c r="S215" s="154"/>
      <c r="T215" s="44" t="s">
        <v>58</v>
      </c>
      <c r="U215" s="44" t="s">
        <v>54</v>
      </c>
      <c r="V215" s="44" t="s">
        <v>79</v>
      </c>
      <c r="W215" s="49" t="s">
        <v>58</v>
      </c>
    </row>
    <row r="216" spans="1:133" x14ac:dyDescent="0.2">
      <c r="B216" s="43"/>
      <c r="C216" s="44"/>
      <c r="D216" s="44" t="s">
        <v>211</v>
      </c>
      <c r="E216" s="45"/>
      <c r="F216" s="45"/>
      <c r="G216" s="45" t="s">
        <v>58</v>
      </c>
      <c r="H216" s="45"/>
      <c r="I216" s="44"/>
      <c r="J216" s="47" t="s">
        <v>58</v>
      </c>
      <c r="K216" s="44"/>
      <c r="L216" s="44" t="s">
        <v>76</v>
      </c>
      <c r="M216" s="44"/>
      <c r="N216" s="48"/>
      <c r="O216" s="65">
        <v>8.8499999999999995E-2</v>
      </c>
      <c r="P216" s="48" t="s">
        <v>78</v>
      </c>
      <c r="Q216" s="44"/>
      <c r="R216" s="69"/>
      <c r="S216" s="154"/>
      <c r="T216" s="44" t="s">
        <v>58</v>
      </c>
      <c r="U216" s="44" t="s">
        <v>54</v>
      </c>
      <c r="V216" s="44" t="s">
        <v>79</v>
      </c>
      <c r="W216" s="49" t="s">
        <v>58</v>
      </c>
    </row>
    <row r="217" spans="1:133" x14ac:dyDescent="0.2">
      <c r="B217" s="43"/>
      <c r="C217" s="44"/>
      <c r="D217" s="44" t="s">
        <v>82</v>
      </c>
      <c r="E217" s="45"/>
      <c r="F217" s="45"/>
      <c r="G217" s="45" t="s">
        <v>58</v>
      </c>
      <c r="H217" s="45"/>
      <c r="I217" s="44"/>
      <c r="J217" s="47" t="s">
        <v>58</v>
      </c>
      <c r="K217" s="44"/>
      <c r="L217" s="44" t="s">
        <v>76</v>
      </c>
      <c r="M217" s="44"/>
      <c r="N217" s="48"/>
      <c r="O217" s="65">
        <v>4.4200000000000003E-2</v>
      </c>
      <c r="P217" s="48" t="s">
        <v>78</v>
      </c>
      <c r="Q217" s="44"/>
      <c r="R217" s="69"/>
      <c r="S217" s="154"/>
      <c r="T217" s="44" t="s">
        <v>58</v>
      </c>
      <c r="U217" s="44" t="s">
        <v>54</v>
      </c>
      <c r="V217" s="44" t="s">
        <v>79</v>
      </c>
      <c r="W217" s="49" t="s">
        <v>58</v>
      </c>
    </row>
    <row r="218" spans="1:133" s="18" customFormat="1" ht="12.75" customHeight="1" x14ac:dyDescent="0.2">
      <c r="A218" s="2"/>
      <c r="B218" s="43"/>
      <c r="C218" s="44"/>
      <c r="D218" s="44" t="s">
        <v>84</v>
      </c>
      <c r="E218" s="45"/>
      <c r="F218" s="45"/>
      <c r="G218" s="45" t="s">
        <v>58</v>
      </c>
      <c r="H218" s="45"/>
      <c r="I218" s="44"/>
      <c r="J218" s="47" t="s">
        <v>58</v>
      </c>
      <c r="K218" s="44"/>
      <c r="L218" s="44" t="s">
        <v>76</v>
      </c>
      <c r="M218" s="44"/>
      <c r="N218" s="48"/>
      <c r="O218" s="65">
        <v>8.8499999999999995E-2</v>
      </c>
      <c r="P218" s="48" t="s">
        <v>78</v>
      </c>
      <c r="Q218" s="44"/>
      <c r="R218" s="69"/>
      <c r="S218" s="154"/>
      <c r="T218" s="44" t="s">
        <v>58</v>
      </c>
      <c r="U218" s="44" t="s">
        <v>54</v>
      </c>
      <c r="V218" s="44" t="s">
        <v>79</v>
      </c>
      <c r="W218" s="49" t="s">
        <v>58</v>
      </c>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row>
    <row r="219" spans="1:133" s="18" customFormat="1" x14ac:dyDescent="0.2">
      <c r="A219" s="2"/>
      <c r="B219" s="43"/>
      <c r="C219" s="44"/>
      <c r="D219" s="44" t="s">
        <v>212</v>
      </c>
      <c r="E219" s="45"/>
      <c r="F219" s="45"/>
      <c r="G219" s="45" t="s">
        <v>58</v>
      </c>
      <c r="H219" s="45"/>
      <c r="I219" s="44"/>
      <c r="J219" s="47" t="s">
        <v>58</v>
      </c>
      <c r="K219" s="44"/>
      <c r="L219" s="44" t="s">
        <v>76</v>
      </c>
      <c r="M219" s="44"/>
      <c r="N219" s="48"/>
      <c r="O219" s="65">
        <v>4.4200000000000003E-2</v>
      </c>
      <c r="P219" s="48" t="s">
        <v>78</v>
      </c>
      <c r="Q219" s="44"/>
      <c r="R219" s="69"/>
      <c r="S219" s="154"/>
      <c r="T219" s="44" t="s">
        <v>58</v>
      </c>
      <c r="U219" s="44" t="s">
        <v>54</v>
      </c>
      <c r="V219" s="44" t="s">
        <v>79</v>
      </c>
      <c r="W219" s="49" t="s">
        <v>58</v>
      </c>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row>
    <row r="220" spans="1:133" s="18" customFormat="1" x14ac:dyDescent="0.2">
      <c r="A220" s="2"/>
      <c r="B220" s="43"/>
      <c r="C220" s="44"/>
      <c r="D220" s="44" t="s">
        <v>213</v>
      </c>
      <c r="E220" s="45"/>
      <c r="F220" s="45"/>
      <c r="G220" s="45" t="s">
        <v>58</v>
      </c>
      <c r="H220" s="45"/>
      <c r="I220" s="44"/>
      <c r="J220" s="47" t="s">
        <v>58</v>
      </c>
      <c r="K220" s="44"/>
      <c r="L220" s="44" t="s">
        <v>76</v>
      </c>
      <c r="M220" s="44"/>
      <c r="N220" s="48"/>
      <c r="O220" s="65">
        <v>4.4200000000000003E-2</v>
      </c>
      <c r="P220" s="48" t="s">
        <v>78</v>
      </c>
      <c r="Q220" s="44"/>
      <c r="R220" s="69"/>
      <c r="S220" s="154"/>
      <c r="T220" s="44" t="s">
        <v>58</v>
      </c>
      <c r="U220" s="44" t="s">
        <v>54</v>
      </c>
      <c r="V220" s="44" t="s">
        <v>79</v>
      </c>
      <c r="W220" s="49" t="s">
        <v>58</v>
      </c>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row>
    <row r="221" spans="1:133" s="18" customFormat="1" x14ac:dyDescent="0.2">
      <c r="A221" s="2"/>
      <c r="B221" s="43"/>
      <c r="C221" s="44"/>
      <c r="D221" s="44" t="s">
        <v>214</v>
      </c>
      <c r="E221" s="45"/>
      <c r="F221" s="45"/>
      <c r="G221" s="45" t="s">
        <v>58</v>
      </c>
      <c r="H221" s="45"/>
      <c r="I221" s="44"/>
      <c r="J221" s="47" t="s">
        <v>58</v>
      </c>
      <c r="K221" s="44"/>
      <c r="L221" s="44" t="s">
        <v>76</v>
      </c>
      <c r="M221" s="44"/>
      <c r="N221" s="48"/>
      <c r="O221" s="65">
        <v>4.4200000000000003E-2</v>
      </c>
      <c r="P221" s="48" t="s">
        <v>78</v>
      </c>
      <c r="Q221" s="44"/>
      <c r="R221" s="69"/>
      <c r="S221" s="154"/>
      <c r="T221" s="44" t="s">
        <v>58</v>
      </c>
      <c r="U221" s="44" t="s">
        <v>54</v>
      </c>
      <c r="V221" s="44" t="s">
        <v>79</v>
      </c>
      <c r="W221" s="49" t="s">
        <v>58</v>
      </c>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row>
    <row r="222" spans="1:133" s="18" customFormat="1" x14ac:dyDescent="0.2">
      <c r="A222" s="2"/>
      <c r="B222" s="43"/>
      <c r="C222" s="44"/>
      <c r="D222" s="44" t="s">
        <v>215</v>
      </c>
      <c r="E222" s="45"/>
      <c r="F222" s="45"/>
      <c r="G222" s="45" t="s">
        <v>58</v>
      </c>
      <c r="H222" s="45"/>
      <c r="I222" s="44"/>
      <c r="J222" s="47" t="s">
        <v>58</v>
      </c>
      <c r="K222" s="44"/>
      <c r="L222" s="44" t="s">
        <v>76</v>
      </c>
      <c r="M222" s="44"/>
      <c r="N222" s="48"/>
      <c r="O222" s="65">
        <v>4.4200000000000003E-2</v>
      </c>
      <c r="P222" s="48" t="s">
        <v>78</v>
      </c>
      <c r="Q222" s="44"/>
      <c r="R222" s="69"/>
      <c r="S222" s="154"/>
      <c r="T222" s="44" t="s">
        <v>58</v>
      </c>
      <c r="U222" s="44" t="s">
        <v>54</v>
      </c>
      <c r="V222" s="44" t="s">
        <v>79</v>
      </c>
      <c r="W222" s="49" t="s">
        <v>58</v>
      </c>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row>
    <row r="223" spans="1:133" s="18" customFormat="1" x14ac:dyDescent="0.2">
      <c r="A223" s="2"/>
      <c r="B223" s="43"/>
      <c r="C223" s="44"/>
      <c r="D223" s="44" t="s">
        <v>216</v>
      </c>
      <c r="E223" s="45"/>
      <c r="F223" s="45"/>
      <c r="G223" s="45" t="s">
        <v>58</v>
      </c>
      <c r="H223" s="45"/>
      <c r="I223" s="44"/>
      <c r="J223" s="47" t="s">
        <v>58</v>
      </c>
      <c r="K223" s="44"/>
      <c r="L223" s="44" t="s">
        <v>76</v>
      </c>
      <c r="M223" s="44"/>
      <c r="N223" s="48"/>
      <c r="O223" s="65">
        <v>4.4200000000000003E-2</v>
      </c>
      <c r="P223" s="48" t="s">
        <v>78</v>
      </c>
      <c r="Q223" s="44"/>
      <c r="R223" s="69"/>
      <c r="S223" s="154"/>
      <c r="T223" s="44" t="s">
        <v>58</v>
      </c>
      <c r="U223" s="44" t="s">
        <v>54</v>
      </c>
      <c r="V223" s="44" t="s">
        <v>79</v>
      </c>
      <c r="W223" s="49" t="s">
        <v>58</v>
      </c>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row>
    <row r="224" spans="1:133" s="18" customFormat="1" x14ac:dyDescent="0.2">
      <c r="A224" s="2"/>
      <c r="B224" s="43"/>
      <c r="C224" s="44"/>
      <c r="D224" s="44" t="s">
        <v>88</v>
      </c>
      <c r="E224" s="45"/>
      <c r="F224" s="45"/>
      <c r="G224" s="45" t="s">
        <v>208</v>
      </c>
      <c r="H224" s="45"/>
      <c r="I224" s="44"/>
      <c r="J224" s="47" t="s">
        <v>58</v>
      </c>
      <c r="K224" s="44"/>
      <c r="L224" s="44" t="s">
        <v>76</v>
      </c>
      <c r="M224" s="44"/>
      <c r="N224" s="48"/>
      <c r="O224" s="65">
        <v>0.92</v>
      </c>
      <c r="P224" s="48" t="s">
        <v>78</v>
      </c>
      <c r="Q224" s="44"/>
      <c r="R224" s="69"/>
      <c r="S224" s="154"/>
      <c r="T224" s="44" t="s">
        <v>58</v>
      </c>
      <c r="U224" s="44" t="s">
        <v>54</v>
      </c>
      <c r="V224" s="44" t="s">
        <v>91</v>
      </c>
      <c r="W224" s="49" t="s">
        <v>209</v>
      </c>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row>
    <row r="225" spans="1:133" s="18" customFormat="1" x14ac:dyDescent="0.2">
      <c r="A225" s="2"/>
      <c r="B225" s="43"/>
      <c r="C225" s="44"/>
      <c r="D225" s="44" t="s">
        <v>93</v>
      </c>
      <c r="E225" s="45"/>
      <c r="F225" s="45"/>
      <c r="G225" s="46">
        <v>43739</v>
      </c>
      <c r="H225" s="45"/>
      <c r="I225" s="44"/>
      <c r="J225" s="44" t="s">
        <v>58</v>
      </c>
      <c r="K225" s="44"/>
      <c r="L225" s="44" t="s">
        <v>76</v>
      </c>
      <c r="M225" s="44"/>
      <c r="N225" s="48"/>
      <c r="O225" s="65">
        <v>0.92</v>
      </c>
      <c r="P225" s="48" t="s">
        <v>78</v>
      </c>
      <c r="Q225" s="44"/>
      <c r="R225" s="69"/>
      <c r="S225" s="154"/>
      <c r="T225" s="44" t="s">
        <v>58</v>
      </c>
      <c r="U225" s="44" t="s">
        <v>54</v>
      </c>
      <c r="V225" s="44" t="s">
        <v>91</v>
      </c>
      <c r="W225" s="49"/>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row>
    <row r="226" spans="1:133" s="18" customFormat="1" x14ac:dyDescent="0.2">
      <c r="A226" s="2"/>
      <c r="B226" s="43"/>
      <c r="C226" s="44"/>
      <c r="D226" s="44" t="s">
        <v>95</v>
      </c>
      <c r="E226" s="45"/>
      <c r="F226" s="45"/>
      <c r="G226" s="45" t="s">
        <v>58</v>
      </c>
      <c r="H226" s="45"/>
      <c r="I226" s="44"/>
      <c r="J226" s="44" t="s">
        <v>58</v>
      </c>
      <c r="K226" s="44"/>
      <c r="L226" s="44" t="s">
        <v>76</v>
      </c>
      <c r="M226" s="44"/>
      <c r="N226" s="48"/>
      <c r="O226" s="65">
        <v>1.83</v>
      </c>
      <c r="P226" s="48" t="s">
        <v>78</v>
      </c>
      <c r="Q226" s="44"/>
      <c r="R226" s="69"/>
      <c r="S226" s="154"/>
      <c r="T226" s="44" t="s">
        <v>58</v>
      </c>
      <c r="U226" s="44" t="s">
        <v>54</v>
      </c>
      <c r="V226" s="44" t="s">
        <v>91</v>
      </c>
      <c r="W226" s="49"/>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row>
    <row r="227" spans="1:133" s="18" customFormat="1" x14ac:dyDescent="0.2">
      <c r="A227" s="2"/>
      <c r="B227" s="43"/>
      <c r="C227" s="44"/>
      <c r="D227" s="44" t="s">
        <v>217</v>
      </c>
      <c r="E227" s="45"/>
      <c r="F227" s="45"/>
      <c r="G227" s="45" t="s">
        <v>58</v>
      </c>
      <c r="H227" s="45"/>
      <c r="I227" s="44"/>
      <c r="J227" s="44" t="s">
        <v>58</v>
      </c>
      <c r="K227" s="44"/>
      <c r="L227" s="44" t="s">
        <v>76</v>
      </c>
      <c r="M227" s="44"/>
      <c r="N227" s="48"/>
      <c r="O227" s="65">
        <v>0.92</v>
      </c>
      <c r="P227" s="48" t="s">
        <v>78</v>
      </c>
      <c r="Q227" s="44"/>
      <c r="R227" s="69"/>
      <c r="S227" s="154"/>
      <c r="T227" s="44" t="s">
        <v>58</v>
      </c>
      <c r="U227" s="44" t="s">
        <v>54</v>
      </c>
      <c r="V227" s="44" t="s">
        <v>91</v>
      </c>
      <c r="W227" s="49"/>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row>
    <row r="228" spans="1:133" s="18" customFormat="1" x14ac:dyDescent="0.2">
      <c r="A228" s="2"/>
      <c r="B228" s="43"/>
      <c r="C228" s="44"/>
      <c r="D228" s="44" t="s">
        <v>97</v>
      </c>
      <c r="E228" s="45"/>
      <c r="F228" s="45"/>
      <c r="G228" s="45" t="s">
        <v>58</v>
      </c>
      <c r="H228" s="45"/>
      <c r="I228" s="44"/>
      <c r="J228" s="44" t="s">
        <v>58</v>
      </c>
      <c r="K228" s="44"/>
      <c r="L228" s="44" t="s">
        <v>76</v>
      </c>
      <c r="M228" s="44"/>
      <c r="N228" s="48"/>
      <c r="O228" s="65">
        <v>3.67</v>
      </c>
      <c r="P228" s="48" t="s">
        <v>78</v>
      </c>
      <c r="Q228" s="44"/>
      <c r="R228" s="69"/>
      <c r="S228" s="154"/>
      <c r="T228" s="44" t="s">
        <v>58</v>
      </c>
      <c r="U228" s="44" t="s">
        <v>54</v>
      </c>
      <c r="V228" s="44" t="s">
        <v>91</v>
      </c>
      <c r="W228" s="49"/>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row>
    <row r="229" spans="1:133" s="18" customFormat="1" x14ac:dyDescent="0.2">
      <c r="A229" s="2"/>
      <c r="B229" s="43"/>
      <c r="C229" s="44"/>
      <c r="D229" s="44" t="s">
        <v>99</v>
      </c>
      <c r="E229" s="45"/>
      <c r="F229" s="45"/>
      <c r="G229" s="45" t="s">
        <v>58</v>
      </c>
      <c r="H229" s="45"/>
      <c r="I229" s="44"/>
      <c r="J229" s="44" t="s">
        <v>58</v>
      </c>
      <c r="K229" s="44"/>
      <c r="L229" s="44" t="s">
        <v>76</v>
      </c>
      <c r="M229" s="44"/>
      <c r="N229" s="48"/>
      <c r="O229" s="65">
        <v>10.18</v>
      </c>
      <c r="P229" s="48" t="s">
        <v>78</v>
      </c>
      <c r="Q229" s="44"/>
      <c r="R229" s="69"/>
      <c r="S229" s="154"/>
      <c r="T229" s="44" t="s">
        <v>58</v>
      </c>
      <c r="U229" s="44" t="s">
        <v>54</v>
      </c>
      <c r="V229" s="44" t="s">
        <v>91</v>
      </c>
      <c r="W229" s="49"/>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row>
    <row r="230" spans="1:133" ht="15" customHeight="1" x14ac:dyDescent="0.2">
      <c r="B230" s="43"/>
      <c r="C230" s="44"/>
      <c r="D230" s="44" t="s">
        <v>100</v>
      </c>
      <c r="E230" s="45"/>
      <c r="F230" s="45"/>
      <c r="G230" s="45" t="s">
        <v>58</v>
      </c>
      <c r="H230" s="45"/>
      <c r="I230" s="44"/>
      <c r="J230" s="44" t="s">
        <v>58</v>
      </c>
      <c r="K230" s="44"/>
      <c r="L230" s="44" t="s">
        <v>76</v>
      </c>
      <c r="M230" s="44"/>
      <c r="N230" s="48"/>
      <c r="O230" s="65">
        <v>10.18</v>
      </c>
      <c r="P230" s="48" t="s">
        <v>78</v>
      </c>
      <c r="Q230" s="44"/>
      <c r="R230" s="69"/>
      <c r="S230" s="154"/>
      <c r="T230" s="44" t="s">
        <v>58</v>
      </c>
      <c r="U230" s="44" t="s">
        <v>54</v>
      </c>
      <c r="V230" s="44" t="s">
        <v>91</v>
      </c>
      <c r="W230" s="49"/>
    </row>
    <row r="231" spans="1:133" ht="13.5" thickBot="1" x14ac:dyDescent="0.25">
      <c r="B231" s="50"/>
      <c r="C231" s="51"/>
      <c r="D231" s="51" t="s">
        <v>218</v>
      </c>
      <c r="E231" s="52"/>
      <c r="F231" s="52"/>
      <c r="G231" s="52" t="s">
        <v>58</v>
      </c>
      <c r="H231" s="52"/>
      <c r="I231" s="51"/>
      <c r="J231" s="51" t="s">
        <v>58</v>
      </c>
      <c r="K231" s="51"/>
      <c r="L231" s="51" t="s">
        <v>76</v>
      </c>
      <c r="M231" s="51"/>
      <c r="N231" s="54"/>
      <c r="O231" s="72">
        <v>10.18</v>
      </c>
      <c r="P231" s="54" t="s">
        <v>78</v>
      </c>
      <c r="Q231" s="51"/>
      <c r="R231" s="73"/>
      <c r="S231" s="155"/>
      <c r="T231" s="51" t="s">
        <v>58</v>
      </c>
      <c r="U231" s="51" t="s">
        <v>54</v>
      </c>
      <c r="V231" s="51" t="s">
        <v>91</v>
      </c>
      <c r="W231" s="55"/>
    </row>
    <row r="232" spans="1:133" ht="12.75" customHeight="1" x14ac:dyDescent="0.2">
      <c r="B232" s="31" t="s">
        <v>43</v>
      </c>
      <c r="C232" s="74" t="s">
        <v>222</v>
      </c>
      <c r="D232" s="32" t="s">
        <v>44</v>
      </c>
      <c r="E232" s="33">
        <v>45223</v>
      </c>
      <c r="F232" s="33" t="s">
        <v>156</v>
      </c>
      <c r="G232" s="33">
        <v>45224</v>
      </c>
      <c r="H232" s="33">
        <v>45657</v>
      </c>
      <c r="I232" s="32" t="s">
        <v>46</v>
      </c>
      <c r="J232" s="56">
        <v>4000</v>
      </c>
      <c r="K232" s="32" t="s">
        <v>48</v>
      </c>
      <c r="L232" s="32" t="s">
        <v>49</v>
      </c>
      <c r="M232" s="34">
        <f>450/365</f>
        <v>1.2328767123287672</v>
      </c>
      <c r="N232" s="35" t="s">
        <v>50</v>
      </c>
      <c r="O232" s="57"/>
      <c r="P232" s="35"/>
      <c r="Q232" s="32" t="s">
        <v>220</v>
      </c>
      <c r="R232" s="150" t="s">
        <v>287</v>
      </c>
      <c r="S232" s="32"/>
      <c r="T232" s="32" t="s">
        <v>53</v>
      </c>
      <c r="U232" s="32" t="s">
        <v>158</v>
      </c>
      <c r="V232" s="32" t="s">
        <v>55</v>
      </c>
      <c r="W232" s="36"/>
    </row>
    <row r="233" spans="1:133" x14ac:dyDescent="0.2">
      <c r="B233" s="20"/>
      <c r="C233" s="15"/>
      <c r="D233" s="15" t="s">
        <v>63</v>
      </c>
      <c r="E233" s="37"/>
      <c r="F233" s="37"/>
      <c r="G233" s="37"/>
      <c r="H233" s="37"/>
      <c r="I233" s="15"/>
      <c r="J233" s="16">
        <v>1000</v>
      </c>
      <c r="K233" s="15" t="s">
        <v>48</v>
      </c>
      <c r="L233" s="15" t="s">
        <v>49</v>
      </c>
      <c r="M233" s="16">
        <v>0</v>
      </c>
      <c r="N233" s="39" t="s">
        <v>50</v>
      </c>
      <c r="O233" s="19"/>
      <c r="P233" s="39"/>
      <c r="Q233" s="15"/>
      <c r="R233" s="152"/>
      <c r="S233" s="15"/>
      <c r="T233" s="15" t="s">
        <v>58</v>
      </c>
      <c r="U233" s="15" t="s">
        <v>158</v>
      </c>
      <c r="V233" s="15" t="s">
        <v>55</v>
      </c>
      <c r="W233" s="40"/>
    </row>
    <row r="234" spans="1:133" x14ac:dyDescent="0.2">
      <c r="B234" s="20"/>
      <c r="C234" s="15"/>
      <c r="D234" s="15" t="s">
        <v>60</v>
      </c>
      <c r="E234" s="37"/>
      <c r="F234" s="37"/>
      <c r="G234" s="37"/>
      <c r="H234" s="37"/>
      <c r="I234" s="15"/>
      <c r="J234" s="16">
        <v>4000</v>
      </c>
      <c r="K234" s="15" t="s">
        <v>48</v>
      </c>
      <c r="L234" s="15" t="s">
        <v>49</v>
      </c>
      <c r="M234" s="16">
        <v>0</v>
      </c>
      <c r="N234" s="39" t="s">
        <v>50</v>
      </c>
      <c r="O234" s="19"/>
      <c r="P234" s="39"/>
      <c r="Q234" s="15"/>
      <c r="R234" s="152"/>
      <c r="S234" s="63"/>
      <c r="T234" s="15" t="s">
        <v>58</v>
      </c>
      <c r="U234" s="15" t="s">
        <v>158</v>
      </c>
      <c r="V234" s="15" t="s">
        <v>55</v>
      </c>
      <c r="W234" s="40"/>
    </row>
    <row r="235" spans="1:133" x14ac:dyDescent="0.2">
      <c r="B235" s="20"/>
      <c r="C235" s="15"/>
      <c r="D235" s="15" t="s">
        <v>61</v>
      </c>
      <c r="E235" s="37"/>
      <c r="F235" s="37"/>
      <c r="G235" s="37"/>
      <c r="H235" s="37"/>
      <c r="I235" s="15"/>
      <c r="J235" s="16">
        <v>1000</v>
      </c>
      <c r="K235" s="15" t="s">
        <v>48</v>
      </c>
      <c r="L235" s="15" t="s">
        <v>49</v>
      </c>
      <c r="M235" s="16">
        <v>0</v>
      </c>
      <c r="N235" s="39" t="s">
        <v>50</v>
      </c>
      <c r="O235" s="19"/>
      <c r="P235" s="39"/>
      <c r="Q235" s="15"/>
      <c r="R235" s="152"/>
      <c r="S235" s="63"/>
      <c r="T235" s="15" t="s">
        <v>58</v>
      </c>
      <c r="U235" s="15" t="s">
        <v>158</v>
      </c>
      <c r="V235" s="15" t="s">
        <v>55</v>
      </c>
      <c r="W235" s="40"/>
    </row>
    <row r="236" spans="1:133" x14ac:dyDescent="0.2">
      <c r="B236" s="20"/>
      <c r="C236" s="15"/>
      <c r="D236" s="15" t="s">
        <v>71</v>
      </c>
      <c r="E236" s="37"/>
      <c r="F236" s="37"/>
      <c r="G236" s="37"/>
      <c r="H236" s="37"/>
      <c r="I236" s="15"/>
      <c r="J236" s="16">
        <v>160000</v>
      </c>
      <c r="K236" s="15" t="s">
        <v>73</v>
      </c>
      <c r="L236" s="15" t="s">
        <v>49</v>
      </c>
      <c r="M236" s="81">
        <v>0</v>
      </c>
      <c r="N236" s="39" t="s">
        <v>50</v>
      </c>
      <c r="O236" s="19"/>
      <c r="P236" s="39"/>
      <c r="Q236" s="15"/>
      <c r="R236" s="152"/>
      <c r="S236" s="63"/>
      <c r="T236" s="15" t="s">
        <v>58</v>
      </c>
      <c r="U236" s="15" t="s">
        <v>158</v>
      </c>
      <c r="V236" s="15" t="s">
        <v>55</v>
      </c>
      <c r="W236" s="40"/>
    </row>
    <row r="237" spans="1:133" s="18" customFormat="1" ht="12.75" customHeight="1" x14ac:dyDescent="0.2">
      <c r="A237" s="2"/>
      <c r="B237" s="43"/>
      <c r="C237" s="44"/>
      <c r="D237" s="44" t="s">
        <v>74</v>
      </c>
      <c r="E237" s="45"/>
      <c r="F237" s="45"/>
      <c r="G237" s="45"/>
      <c r="H237" s="45"/>
      <c r="I237" s="44"/>
      <c r="J237" s="47" t="s">
        <v>75</v>
      </c>
      <c r="K237" s="44"/>
      <c r="L237" s="44" t="s">
        <v>76</v>
      </c>
      <c r="M237" s="47"/>
      <c r="N237" s="48"/>
      <c r="O237" s="48">
        <v>0.10390000000000001</v>
      </c>
      <c r="P237" s="48" t="s">
        <v>78</v>
      </c>
      <c r="Q237" s="44"/>
      <c r="R237" s="94"/>
      <c r="S237" s="153" t="s">
        <v>221</v>
      </c>
      <c r="T237" s="44" t="s">
        <v>58</v>
      </c>
      <c r="U237" s="44" t="s">
        <v>158</v>
      </c>
      <c r="V237" s="44" t="s">
        <v>79</v>
      </c>
      <c r="W237" s="49" t="s">
        <v>80</v>
      </c>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row>
    <row r="238" spans="1:133" s="18" customFormat="1" x14ac:dyDescent="0.2">
      <c r="A238" s="2"/>
      <c r="B238" s="43"/>
      <c r="C238" s="44"/>
      <c r="D238" s="44" t="s">
        <v>81</v>
      </c>
      <c r="E238" s="45"/>
      <c r="F238" s="45"/>
      <c r="G238" s="45"/>
      <c r="H238" s="45"/>
      <c r="I238" s="44"/>
      <c r="J238" s="47" t="s">
        <v>58</v>
      </c>
      <c r="K238" s="44"/>
      <c r="L238" s="44" t="s">
        <v>76</v>
      </c>
      <c r="M238" s="47"/>
      <c r="N238" s="48"/>
      <c r="O238" s="48">
        <v>0.10390000000000001</v>
      </c>
      <c r="P238" s="48" t="s">
        <v>78</v>
      </c>
      <c r="Q238" s="44"/>
      <c r="R238" s="94"/>
      <c r="S238" s="154"/>
      <c r="T238" s="44" t="s">
        <v>58</v>
      </c>
      <c r="U238" s="44" t="s">
        <v>158</v>
      </c>
      <c r="V238" s="44" t="s">
        <v>79</v>
      </c>
      <c r="W238" s="49" t="s">
        <v>58</v>
      </c>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row>
    <row r="239" spans="1:133" s="18" customFormat="1" x14ac:dyDescent="0.2">
      <c r="A239" s="2"/>
      <c r="B239" s="43"/>
      <c r="C239" s="44"/>
      <c r="D239" s="44" t="s">
        <v>82</v>
      </c>
      <c r="E239" s="45"/>
      <c r="F239" s="45"/>
      <c r="G239" s="45"/>
      <c r="H239" s="45"/>
      <c r="I239" s="44"/>
      <c r="J239" s="47" t="s">
        <v>58</v>
      </c>
      <c r="K239" s="44"/>
      <c r="L239" s="44" t="s">
        <v>76</v>
      </c>
      <c r="M239" s="47"/>
      <c r="N239" s="48"/>
      <c r="O239" s="48">
        <v>5.1900000000000002E-2</v>
      </c>
      <c r="P239" s="48" t="s">
        <v>78</v>
      </c>
      <c r="Q239" s="44"/>
      <c r="R239" s="94"/>
      <c r="S239" s="154"/>
      <c r="T239" s="44" t="s">
        <v>58</v>
      </c>
      <c r="U239" s="44" t="s">
        <v>158</v>
      </c>
      <c r="V239" s="44" t="s">
        <v>79</v>
      </c>
      <c r="W239" s="49" t="s">
        <v>58</v>
      </c>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row>
    <row r="240" spans="1:133" s="18" customFormat="1" x14ac:dyDescent="0.2">
      <c r="A240" s="2"/>
      <c r="B240" s="43"/>
      <c r="C240" s="44"/>
      <c r="D240" s="44" t="s">
        <v>84</v>
      </c>
      <c r="E240" s="45"/>
      <c r="F240" s="45"/>
      <c r="G240" s="45"/>
      <c r="H240" s="45"/>
      <c r="I240" s="44"/>
      <c r="J240" s="47" t="s">
        <v>58</v>
      </c>
      <c r="K240" s="44"/>
      <c r="L240" s="44" t="s">
        <v>76</v>
      </c>
      <c r="M240" s="47"/>
      <c r="N240" s="48"/>
      <c r="O240" s="48">
        <v>0.10390000000000001</v>
      </c>
      <c r="P240" s="48" t="s">
        <v>78</v>
      </c>
      <c r="Q240" s="44"/>
      <c r="R240" s="94"/>
      <c r="S240" s="154"/>
      <c r="T240" s="44" t="s">
        <v>58</v>
      </c>
      <c r="U240" s="44" t="s">
        <v>158</v>
      </c>
      <c r="V240" s="44" t="s">
        <v>79</v>
      </c>
      <c r="W240" s="49" t="s">
        <v>58</v>
      </c>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row>
    <row r="241" spans="1:133" s="18" customFormat="1" x14ac:dyDescent="0.2">
      <c r="A241" s="2"/>
      <c r="B241" s="43"/>
      <c r="C241" s="44"/>
      <c r="D241" s="44" t="s">
        <v>85</v>
      </c>
      <c r="E241" s="45"/>
      <c r="F241" s="45"/>
      <c r="G241" s="45"/>
      <c r="H241" s="45"/>
      <c r="I241" s="44"/>
      <c r="J241" s="47" t="s">
        <v>58</v>
      </c>
      <c r="K241" s="44"/>
      <c r="L241" s="44" t="s">
        <v>76</v>
      </c>
      <c r="M241" s="47"/>
      <c r="N241" s="48"/>
      <c r="O241" s="48">
        <v>5.1900000000000002E-2</v>
      </c>
      <c r="P241" s="48" t="s">
        <v>78</v>
      </c>
      <c r="Q241" s="44"/>
      <c r="R241" s="94"/>
      <c r="S241" s="154"/>
      <c r="T241" s="44" t="s">
        <v>58</v>
      </c>
      <c r="U241" s="44" t="s">
        <v>158</v>
      </c>
      <c r="V241" s="44" t="s">
        <v>79</v>
      </c>
      <c r="W241" s="49" t="s">
        <v>58</v>
      </c>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row>
    <row r="242" spans="1:133" s="18" customFormat="1" x14ac:dyDescent="0.2">
      <c r="A242" s="2"/>
      <c r="B242" s="43"/>
      <c r="C242" s="44"/>
      <c r="D242" s="44" t="s">
        <v>87</v>
      </c>
      <c r="E242" s="45"/>
      <c r="F242" s="45"/>
      <c r="G242" s="45"/>
      <c r="H242" s="45"/>
      <c r="I242" s="44"/>
      <c r="J242" s="47" t="s">
        <v>58</v>
      </c>
      <c r="K242" s="44"/>
      <c r="L242" s="44" t="s">
        <v>76</v>
      </c>
      <c r="M242" s="47"/>
      <c r="N242" s="48"/>
      <c r="O242" s="48">
        <v>5.1900000000000002E-2</v>
      </c>
      <c r="P242" s="48" t="s">
        <v>78</v>
      </c>
      <c r="Q242" s="44"/>
      <c r="R242" s="94"/>
      <c r="S242" s="154"/>
      <c r="T242" s="44" t="s">
        <v>58</v>
      </c>
      <c r="U242" s="44" t="s">
        <v>158</v>
      </c>
      <c r="V242" s="44" t="s">
        <v>79</v>
      </c>
      <c r="W242" s="49" t="s">
        <v>58</v>
      </c>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row>
    <row r="243" spans="1:133" s="18" customFormat="1" x14ac:dyDescent="0.2">
      <c r="A243" s="2"/>
      <c r="B243" s="43"/>
      <c r="C243" s="44"/>
      <c r="D243" s="44" t="s">
        <v>88</v>
      </c>
      <c r="E243" s="45"/>
      <c r="F243" s="45"/>
      <c r="G243" s="45"/>
      <c r="H243" s="45"/>
      <c r="I243" s="44"/>
      <c r="J243" s="47" t="s">
        <v>58</v>
      </c>
      <c r="K243" s="44"/>
      <c r="L243" s="44" t="s">
        <v>76</v>
      </c>
      <c r="M243" s="47"/>
      <c r="N243" s="48"/>
      <c r="O243" s="48">
        <v>1.0633999999999999</v>
      </c>
      <c r="P243" s="48" t="s">
        <v>78</v>
      </c>
      <c r="Q243" s="44"/>
      <c r="R243" s="94"/>
      <c r="S243" s="154"/>
      <c r="T243" s="44" t="s">
        <v>58</v>
      </c>
      <c r="U243" s="44" t="s">
        <v>158</v>
      </c>
      <c r="V243" s="44" t="s">
        <v>91</v>
      </c>
      <c r="W243" s="49"/>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row>
    <row r="244" spans="1:133" s="18" customFormat="1" x14ac:dyDescent="0.2">
      <c r="A244" s="2"/>
      <c r="B244" s="43"/>
      <c r="C244" s="44"/>
      <c r="D244" s="44" t="s">
        <v>93</v>
      </c>
      <c r="E244" s="45"/>
      <c r="F244" s="45"/>
      <c r="G244" s="45"/>
      <c r="H244" s="45"/>
      <c r="I244" s="44"/>
      <c r="J244" s="47" t="s">
        <v>58</v>
      </c>
      <c r="K244" s="44"/>
      <c r="L244" s="44" t="s">
        <v>76</v>
      </c>
      <c r="M244" s="47"/>
      <c r="N244" s="48"/>
      <c r="O244" s="48">
        <v>1.0633999999999999</v>
      </c>
      <c r="P244" s="48" t="s">
        <v>78</v>
      </c>
      <c r="Q244" s="44"/>
      <c r="R244" s="94"/>
      <c r="S244" s="154"/>
      <c r="T244" s="44" t="s">
        <v>58</v>
      </c>
      <c r="U244" s="44" t="s">
        <v>158</v>
      </c>
      <c r="V244" s="44" t="s">
        <v>91</v>
      </c>
      <c r="W244" s="49"/>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row>
    <row r="245" spans="1:133" s="18" customFormat="1" x14ac:dyDescent="0.2">
      <c r="A245" s="2"/>
      <c r="B245" s="43"/>
      <c r="C245" s="44"/>
      <c r="D245" s="44" t="s">
        <v>95</v>
      </c>
      <c r="E245" s="45"/>
      <c r="F245" s="45"/>
      <c r="G245" s="45"/>
      <c r="H245" s="45"/>
      <c r="I245" s="44"/>
      <c r="J245" s="47" t="s">
        <v>58</v>
      </c>
      <c r="K245" s="44"/>
      <c r="L245" s="44" t="s">
        <v>76</v>
      </c>
      <c r="M245" s="47"/>
      <c r="N245" s="48"/>
      <c r="O245" s="48">
        <f>O244*2</f>
        <v>2.1267999999999998</v>
      </c>
      <c r="P245" s="48" t="s">
        <v>78</v>
      </c>
      <c r="Q245" s="44"/>
      <c r="R245" s="94"/>
      <c r="S245" s="154"/>
      <c r="T245" s="44" t="s">
        <v>58</v>
      </c>
      <c r="U245" s="44" t="s">
        <v>158</v>
      </c>
      <c r="V245" s="44" t="s">
        <v>91</v>
      </c>
      <c r="W245" s="49"/>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row>
    <row r="246" spans="1:133" s="18" customFormat="1" x14ac:dyDescent="0.2">
      <c r="A246" s="2"/>
      <c r="B246" s="43"/>
      <c r="C246" s="44"/>
      <c r="D246" s="44" t="s">
        <v>97</v>
      </c>
      <c r="E246" s="45"/>
      <c r="F246" s="45"/>
      <c r="G246" s="45"/>
      <c r="H246" s="45"/>
      <c r="I246" s="44"/>
      <c r="J246" s="47" t="s">
        <v>58</v>
      </c>
      <c r="K246" s="44"/>
      <c r="L246" s="44" t="s">
        <v>76</v>
      </c>
      <c r="M246" s="47"/>
      <c r="N246" s="48"/>
      <c r="O246" s="48">
        <v>4.2309999999999999</v>
      </c>
      <c r="P246" s="48" t="s">
        <v>78</v>
      </c>
      <c r="Q246" s="44"/>
      <c r="R246" s="94"/>
      <c r="S246" s="154"/>
      <c r="T246" s="44" t="s">
        <v>58</v>
      </c>
      <c r="U246" s="44" t="s">
        <v>158</v>
      </c>
      <c r="V246" s="44" t="s">
        <v>91</v>
      </c>
      <c r="W246" s="49"/>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row>
    <row r="247" spans="1:133" s="18" customFormat="1" x14ac:dyDescent="0.2">
      <c r="A247" s="2"/>
      <c r="B247" s="43"/>
      <c r="C247" s="44"/>
      <c r="D247" s="44" t="s">
        <v>99</v>
      </c>
      <c r="E247" s="45"/>
      <c r="F247" s="45"/>
      <c r="G247" s="45"/>
      <c r="H247" s="45"/>
      <c r="I247" s="44"/>
      <c r="J247" s="47" t="s">
        <v>58</v>
      </c>
      <c r="K247" s="44"/>
      <c r="L247" s="44" t="s">
        <v>76</v>
      </c>
      <c r="M247" s="47"/>
      <c r="N247" s="48"/>
      <c r="O247" s="48">
        <v>11.731299999999999</v>
      </c>
      <c r="P247" s="48" t="s">
        <v>78</v>
      </c>
      <c r="Q247" s="44"/>
      <c r="R247" s="94"/>
      <c r="S247" s="154"/>
      <c r="T247" s="44" t="s">
        <v>58</v>
      </c>
      <c r="U247" s="44" t="s">
        <v>158</v>
      </c>
      <c r="V247" s="44" t="s">
        <v>91</v>
      </c>
      <c r="W247" s="49"/>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row>
    <row r="248" spans="1:133" s="18" customFormat="1" ht="13.5" thickBot="1" x14ac:dyDescent="0.25">
      <c r="A248" s="2"/>
      <c r="B248" s="50"/>
      <c r="C248" s="51"/>
      <c r="D248" s="51" t="s">
        <v>100</v>
      </c>
      <c r="E248" s="52"/>
      <c r="F248" s="52"/>
      <c r="G248" s="52"/>
      <c r="H248" s="52"/>
      <c r="I248" s="51"/>
      <c r="J248" s="53" t="s">
        <v>58</v>
      </c>
      <c r="K248" s="51"/>
      <c r="L248" s="51" t="s">
        <v>76</v>
      </c>
      <c r="M248" s="53"/>
      <c r="N248" s="54"/>
      <c r="O248" s="54">
        <v>11.731299999999999</v>
      </c>
      <c r="P248" s="54" t="s">
        <v>78</v>
      </c>
      <c r="Q248" s="51"/>
      <c r="R248" s="83"/>
      <c r="S248" s="155"/>
      <c r="T248" s="51" t="s">
        <v>58</v>
      </c>
      <c r="U248" s="51" t="s">
        <v>158</v>
      </c>
      <c r="V248" s="51" t="s">
        <v>91</v>
      </c>
      <c r="W248" s="55"/>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row>
    <row r="249" spans="1:133" x14ac:dyDescent="0.2">
      <c r="B249" s="31" t="s">
        <v>43</v>
      </c>
      <c r="C249" s="74" t="s">
        <v>230</v>
      </c>
      <c r="D249" s="32" t="s">
        <v>44</v>
      </c>
      <c r="E249" s="33">
        <v>44824</v>
      </c>
      <c r="F249" s="33">
        <v>45405</v>
      </c>
      <c r="G249" s="33">
        <v>44927</v>
      </c>
      <c r="H249" s="33">
        <v>46387</v>
      </c>
      <c r="I249" s="32" t="s">
        <v>46</v>
      </c>
      <c r="J249" s="56">
        <v>8000</v>
      </c>
      <c r="K249" s="32" t="s">
        <v>48</v>
      </c>
      <c r="L249" s="32" t="s">
        <v>49</v>
      </c>
      <c r="M249" s="34">
        <f>346.75/365</f>
        <v>0.95</v>
      </c>
      <c r="N249" s="35" t="s">
        <v>50</v>
      </c>
      <c r="O249" s="35"/>
      <c r="P249" s="35"/>
      <c r="Q249" s="32" t="s">
        <v>223</v>
      </c>
      <c r="R249" s="150" t="s">
        <v>288</v>
      </c>
      <c r="S249" s="32"/>
      <c r="T249" s="32" t="s">
        <v>53</v>
      </c>
      <c r="U249" s="32" t="s">
        <v>54</v>
      </c>
      <c r="V249" s="32" t="s">
        <v>55</v>
      </c>
      <c r="W249" s="95"/>
    </row>
    <row r="250" spans="1:133" x14ac:dyDescent="0.2">
      <c r="B250" s="20"/>
      <c r="C250" s="15"/>
      <c r="D250" s="38" t="s">
        <v>60</v>
      </c>
      <c r="E250" s="37"/>
      <c r="F250" s="37"/>
      <c r="G250" s="37" t="s">
        <v>58</v>
      </c>
      <c r="H250" s="37" t="s">
        <v>58</v>
      </c>
      <c r="I250" s="15"/>
      <c r="J250" s="93">
        <v>8000</v>
      </c>
      <c r="K250" s="38" t="s">
        <v>48</v>
      </c>
      <c r="L250" s="38" t="s">
        <v>49</v>
      </c>
      <c r="M250" s="93">
        <v>0</v>
      </c>
      <c r="N250" s="79" t="s">
        <v>50</v>
      </c>
      <c r="O250" s="79"/>
      <c r="P250" s="79"/>
      <c r="Q250" s="38"/>
      <c r="R250" s="151"/>
      <c r="S250" s="38"/>
      <c r="T250" s="15" t="s">
        <v>58</v>
      </c>
      <c r="U250" s="15" t="s">
        <v>54</v>
      </c>
      <c r="V250" s="38" t="s">
        <v>55</v>
      </c>
      <c r="W250" s="99"/>
    </row>
    <row r="251" spans="1:133" x14ac:dyDescent="0.2">
      <c r="B251" s="20"/>
      <c r="C251" s="15"/>
      <c r="D251" s="15" t="s">
        <v>61</v>
      </c>
      <c r="E251" s="37"/>
      <c r="F251" s="37"/>
      <c r="G251" s="37" t="s">
        <v>58</v>
      </c>
      <c r="H251" s="37" t="s">
        <v>58</v>
      </c>
      <c r="I251" s="15"/>
      <c r="J251" s="16">
        <v>2000</v>
      </c>
      <c r="K251" s="15" t="s">
        <v>48</v>
      </c>
      <c r="L251" s="15" t="s">
        <v>49</v>
      </c>
      <c r="M251" s="16">
        <v>0</v>
      </c>
      <c r="N251" s="39" t="s">
        <v>50</v>
      </c>
      <c r="O251" s="39"/>
      <c r="P251" s="39"/>
      <c r="Q251" s="15"/>
      <c r="R251" s="151"/>
      <c r="S251" s="15"/>
      <c r="T251" s="15" t="s">
        <v>58</v>
      </c>
      <c r="U251" s="15" t="s">
        <v>54</v>
      </c>
      <c r="V251" s="15" t="s">
        <v>55</v>
      </c>
      <c r="W251" s="96"/>
    </row>
    <row r="252" spans="1:133" x14ac:dyDescent="0.2">
      <c r="B252" s="20"/>
      <c r="C252" s="15"/>
      <c r="D252" s="15" t="s">
        <v>63</v>
      </c>
      <c r="E252" s="37"/>
      <c r="F252" s="37"/>
      <c r="G252" s="37" t="s">
        <v>58</v>
      </c>
      <c r="H252" s="37" t="s">
        <v>58</v>
      </c>
      <c r="I252" s="15"/>
      <c r="J252" s="16">
        <v>2000</v>
      </c>
      <c r="K252" s="15" t="s">
        <v>48</v>
      </c>
      <c r="L252" s="15" t="s">
        <v>49</v>
      </c>
      <c r="M252" s="16">
        <v>0</v>
      </c>
      <c r="N252" s="39" t="s">
        <v>50</v>
      </c>
      <c r="O252" s="39"/>
      <c r="P252" s="39"/>
      <c r="Q252" s="15"/>
      <c r="R252" s="151"/>
      <c r="S252" s="15"/>
      <c r="T252" s="15" t="s">
        <v>58</v>
      </c>
      <c r="U252" s="15" t="s">
        <v>54</v>
      </c>
      <c r="V252" s="15" t="s">
        <v>55</v>
      </c>
      <c r="W252" s="96"/>
    </row>
    <row r="253" spans="1:133" x14ac:dyDescent="0.2">
      <c r="B253" s="20"/>
      <c r="C253" s="15"/>
      <c r="D253" s="15" t="s">
        <v>57</v>
      </c>
      <c r="E253" s="37"/>
      <c r="F253" s="37"/>
      <c r="G253" s="37" t="s">
        <v>58</v>
      </c>
      <c r="H253" s="37" t="s">
        <v>58</v>
      </c>
      <c r="I253" s="15"/>
      <c r="J253" s="16">
        <v>4000</v>
      </c>
      <c r="K253" s="15" t="s">
        <v>48</v>
      </c>
      <c r="L253" s="15" t="s">
        <v>49</v>
      </c>
      <c r="M253" s="16">
        <v>0</v>
      </c>
      <c r="N253" s="39" t="s">
        <v>50</v>
      </c>
      <c r="O253" s="39"/>
      <c r="P253" s="39"/>
      <c r="Q253" s="15"/>
      <c r="R253" s="151"/>
      <c r="S253" s="63"/>
      <c r="T253" s="15" t="s">
        <v>58</v>
      </c>
      <c r="U253" s="15" t="s">
        <v>54</v>
      </c>
      <c r="V253" s="15" t="s">
        <v>55</v>
      </c>
      <c r="W253" s="96"/>
    </row>
    <row r="254" spans="1:133" x14ac:dyDescent="0.2">
      <c r="B254" s="20"/>
      <c r="C254" s="15"/>
      <c r="D254" s="15" t="s">
        <v>64</v>
      </c>
      <c r="E254" s="37"/>
      <c r="F254" s="37"/>
      <c r="G254" s="37" t="s">
        <v>58</v>
      </c>
      <c r="H254" s="37" t="s">
        <v>58</v>
      </c>
      <c r="I254" s="15"/>
      <c r="J254" s="16">
        <v>2000</v>
      </c>
      <c r="K254" s="15" t="s">
        <v>48</v>
      </c>
      <c r="L254" s="15" t="s">
        <v>49</v>
      </c>
      <c r="M254" s="16">
        <v>0</v>
      </c>
      <c r="N254" s="39" t="s">
        <v>50</v>
      </c>
      <c r="O254" s="39"/>
      <c r="P254" s="39"/>
      <c r="Q254" s="15"/>
      <c r="R254" s="151"/>
      <c r="S254" s="63"/>
      <c r="T254" s="15" t="s">
        <v>58</v>
      </c>
      <c r="U254" s="15" t="s">
        <v>54</v>
      </c>
      <c r="V254" s="15" t="s">
        <v>55</v>
      </c>
      <c r="W254" s="96"/>
    </row>
    <row r="255" spans="1:133" x14ac:dyDescent="0.2">
      <c r="B255" s="20"/>
      <c r="C255" s="15"/>
      <c r="D255" s="15" t="s">
        <v>71</v>
      </c>
      <c r="E255" s="37"/>
      <c r="F255" s="37"/>
      <c r="G255" s="37" t="s">
        <v>147</v>
      </c>
      <c r="H255" s="37" t="s">
        <v>58</v>
      </c>
      <c r="I255" s="15"/>
      <c r="J255" s="16">
        <v>320000</v>
      </c>
      <c r="K255" s="15" t="s">
        <v>73</v>
      </c>
      <c r="L255" s="15" t="s">
        <v>49</v>
      </c>
      <c r="M255" s="16">
        <v>0</v>
      </c>
      <c r="N255" s="39" t="s">
        <v>50</v>
      </c>
      <c r="O255" s="39"/>
      <c r="P255" s="39"/>
      <c r="Q255" s="15"/>
      <c r="R255" s="151"/>
      <c r="S255" s="63"/>
      <c r="T255" s="15" t="s">
        <v>58</v>
      </c>
      <c r="U255" s="15" t="s">
        <v>54</v>
      </c>
      <c r="V255" s="15" t="s">
        <v>55</v>
      </c>
      <c r="W255" s="40" t="s">
        <v>225</v>
      </c>
    </row>
    <row r="256" spans="1:133" x14ac:dyDescent="0.2">
      <c r="B256" s="20"/>
      <c r="C256" s="15"/>
      <c r="D256" s="15" t="s">
        <v>226</v>
      </c>
      <c r="E256" s="37"/>
      <c r="F256" s="37"/>
      <c r="G256" s="37">
        <v>45413</v>
      </c>
      <c r="H256" s="37">
        <v>45667</v>
      </c>
      <c r="I256" s="15"/>
      <c r="J256" s="16">
        <v>80000</v>
      </c>
      <c r="K256" s="15" t="s">
        <v>73</v>
      </c>
      <c r="L256" s="15" t="s">
        <v>49</v>
      </c>
      <c r="M256" s="16">
        <v>0</v>
      </c>
      <c r="N256" s="39" t="s">
        <v>50</v>
      </c>
      <c r="O256" s="39"/>
      <c r="P256" s="39"/>
      <c r="Q256" s="15"/>
      <c r="R256" s="152"/>
      <c r="S256" s="63"/>
      <c r="T256" s="15" t="s">
        <v>58</v>
      </c>
      <c r="U256" s="15" t="s">
        <v>54</v>
      </c>
      <c r="V256" s="15" t="s">
        <v>79</v>
      </c>
      <c r="W256" s="41" t="s">
        <v>227</v>
      </c>
    </row>
    <row r="257" spans="2:23" ht="12.75" customHeight="1" x14ac:dyDescent="0.2">
      <c r="B257" s="43"/>
      <c r="C257" s="44"/>
      <c r="D257" s="44" t="s">
        <v>74</v>
      </c>
      <c r="E257" s="45"/>
      <c r="F257" s="45"/>
      <c r="G257" s="45">
        <v>44825</v>
      </c>
      <c r="H257" s="45">
        <v>46387</v>
      </c>
      <c r="I257" s="44"/>
      <c r="J257" s="47" t="s">
        <v>75</v>
      </c>
      <c r="K257" s="44"/>
      <c r="L257" s="44" t="s">
        <v>76</v>
      </c>
      <c r="M257" s="44"/>
      <c r="N257" s="48"/>
      <c r="O257" s="65">
        <v>9.6799999999999997E-2</v>
      </c>
      <c r="P257" s="48" t="s">
        <v>78</v>
      </c>
      <c r="Q257" s="44"/>
      <c r="R257" s="69"/>
      <c r="S257" s="153" t="s">
        <v>224</v>
      </c>
      <c r="T257" s="44" t="s">
        <v>58</v>
      </c>
      <c r="U257" s="44" t="s">
        <v>54</v>
      </c>
      <c r="V257" s="44" t="s">
        <v>79</v>
      </c>
      <c r="W257" s="49" t="s">
        <v>80</v>
      </c>
    </row>
    <row r="258" spans="2:23" ht="15" customHeight="1" x14ac:dyDescent="0.2">
      <c r="B258" s="43"/>
      <c r="C258" s="44"/>
      <c r="D258" s="44" t="s">
        <v>81</v>
      </c>
      <c r="E258" s="45"/>
      <c r="F258" s="45"/>
      <c r="G258" s="45" t="s">
        <v>58</v>
      </c>
      <c r="H258" s="45" t="s">
        <v>58</v>
      </c>
      <c r="I258" s="44"/>
      <c r="J258" s="47" t="s">
        <v>58</v>
      </c>
      <c r="K258" s="44"/>
      <c r="L258" s="44" t="s">
        <v>76</v>
      </c>
      <c r="M258" s="44"/>
      <c r="N258" s="48"/>
      <c r="O258" s="65">
        <v>9.6799999999999997E-2</v>
      </c>
      <c r="P258" s="48" t="s">
        <v>78</v>
      </c>
      <c r="Q258" s="44"/>
      <c r="R258" s="69"/>
      <c r="S258" s="154"/>
      <c r="T258" s="44" t="s">
        <v>58</v>
      </c>
      <c r="U258" s="44" t="s">
        <v>54</v>
      </c>
      <c r="V258" s="44" t="s">
        <v>79</v>
      </c>
      <c r="W258" s="49" t="s">
        <v>58</v>
      </c>
    </row>
    <row r="259" spans="2:23" ht="12.75" customHeight="1" x14ac:dyDescent="0.2">
      <c r="B259" s="43"/>
      <c r="C259" s="44"/>
      <c r="D259" s="44" t="s">
        <v>82</v>
      </c>
      <c r="E259" s="45"/>
      <c r="F259" s="45"/>
      <c r="G259" s="45" t="s">
        <v>58</v>
      </c>
      <c r="H259" s="45" t="s">
        <v>58</v>
      </c>
      <c r="I259" s="44"/>
      <c r="J259" s="47" t="s">
        <v>58</v>
      </c>
      <c r="K259" s="44"/>
      <c r="L259" s="44" t="s">
        <v>76</v>
      </c>
      <c r="M259" s="44"/>
      <c r="N259" s="48"/>
      <c r="O259" s="65">
        <v>4.8399999999999999E-2</v>
      </c>
      <c r="P259" s="48" t="s">
        <v>78</v>
      </c>
      <c r="Q259" s="44"/>
      <c r="R259" s="69"/>
      <c r="S259" s="154"/>
      <c r="T259" s="44" t="s">
        <v>58</v>
      </c>
      <c r="U259" s="44" t="s">
        <v>54</v>
      </c>
      <c r="V259" s="44" t="s">
        <v>79</v>
      </c>
      <c r="W259" s="49" t="s">
        <v>58</v>
      </c>
    </row>
    <row r="260" spans="2:23" ht="15" customHeight="1" x14ac:dyDescent="0.2">
      <c r="B260" s="43"/>
      <c r="C260" s="44"/>
      <c r="D260" s="44" t="s">
        <v>84</v>
      </c>
      <c r="E260" s="45"/>
      <c r="F260" s="45"/>
      <c r="G260" s="45" t="s">
        <v>58</v>
      </c>
      <c r="H260" s="45" t="s">
        <v>58</v>
      </c>
      <c r="I260" s="44"/>
      <c r="J260" s="47" t="s">
        <v>58</v>
      </c>
      <c r="K260" s="44"/>
      <c r="L260" s="44" t="s">
        <v>76</v>
      </c>
      <c r="M260" s="44"/>
      <c r="N260" s="48"/>
      <c r="O260" s="65">
        <v>9.6799999999999997E-2</v>
      </c>
      <c r="P260" s="48" t="s">
        <v>78</v>
      </c>
      <c r="Q260" s="44"/>
      <c r="R260" s="69"/>
      <c r="S260" s="154"/>
      <c r="T260" s="44" t="s">
        <v>58</v>
      </c>
      <c r="U260" s="44" t="s">
        <v>54</v>
      </c>
      <c r="V260" s="44" t="s">
        <v>79</v>
      </c>
      <c r="W260" s="49" t="s">
        <v>58</v>
      </c>
    </row>
    <row r="261" spans="2:23" ht="15" customHeight="1" x14ac:dyDescent="0.2">
      <c r="B261" s="43"/>
      <c r="C261" s="44"/>
      <c r="D261" s="44" t="s">
        <v>85</v>
      </c>
      <c r="E261" s="45"/>
      <c r="F261" s="45"/>
      <c r="G261" s="45" t="s">
        <v>58</v>
      </c>
      <c r="H261" s="45" t="s">
        <v>58</v>
      </c>
      <c r="I261" s="44"/>
      <c r="J261" s="47" t="s">
        <v>58</v>
      </c>
      <c r="K261" s="44"/>
      <c r="L261" s="44" t="s">
        <v>76</v>
      </c>
      <c r="M261" s="44"/>
      <c r="N261" s="48"/>
      <c r="O261" s="65">
        <v>4.8399999999999999E-2</v>
      </c>
      <c r="P261" s="48" t="s">
        <v>78</v>
      </c>
      <c r="Q261" s="44"/>
      <c r="R261" s="69"/>
      <c r="S261" s="154"/>
      <c r="T261" s="44" t="s">
        <v>58</v>
      </c>
      <c r="U261" s="44" t="s">
        <v>54</v>
      </c>
      <c r="V261" s="44" t="s">
        <v>79</v>
      </c>
      <c r="W261" s="49" t="s">
        <v>58</v>
      </c>
    </row>
    <row r="262" spans="2:23" ht="15" customHeight="1" x14ac:dyDescent="0.2">
      <c r="B262" s="43"/>
      <c r="C262" s="44"/>
      <c r="D262" s="44" t="s">
        <v>87</v>
      </c>
      <c r="E262" s="45"/>
      <c r="F262" s="45"/>
      <c r="G262" s="45" t="s">
        <v>58</v>
      </c>
      <c r="H262" s="45" t="s">
        <v>58</v>
      </c>
      <c r="I262" s="44"/>
      <c r="J262" s="47" t="s">
        <v>58</v>
      </c>
      <c r="K262" s="44"/>
      <c r="L262" s="44" t="s">
        <v>76</v>
      </c>
      <c r="M262" s="44"/>
      <c r="N262" s="48"/>
      <c r="O262" s="65">
        <v>4.8399999999999999E-2</v>
      </c>
      <c r="P262" s="48" t="s">
        <v>78</v>
      </c>
      <c r="Q262" s="44"/>
      <c r="R262" s="69"/>
      <c r="S262" s="154"/>
      <c r="T262" s="44" t="s">
        <v>58</v>
      </c>
      <c r="U262" s="44" t="s">
        <v>54</v>
      </c>
      <c r="V262" s="44" t="s">
        <v>79</v>
      </c>
      <c r="W262" s="49" t="s">
        <v>58</v>
      </c>
    </row>
    <row r="263" spans="2:23" ht="39" customHeight="1" x14ac:dyDescent="0.2">
      <c r="B263" s="43"/>
      <c r="C263" s="44"/>
      <c r="D263" s="44" t="s">
        <v>88</v>
      </c>
      <c r="E263" s="45"/>
      <c r="F263" s="45"/>
      <c r="G263" s="45">
        <v>45292</v>
      </c>
      <c r="H263" s="45">
        <v>46387</v>
      </c>
      <c r="I263" s="44"/>
      <c r="J263" s="47" t="s">
        <v>58</v>
      </c>
      <c r="K263" s="44"/>
      <c r="L263" s="44" t="s">
        <v>76</v>
      </c>
      <c r="M263" s="44"/>
      <c r="N263" s="48"/>
      <c r="O263" s="65" t="s">
        <v>228</v>
      </c>
      <c r="P263" s="48" t="s">
        <v>78</v>
      </c>
      <c r="Q263" s="44"/>
      <c r="R263" s="69"/>
      <c r="S263" s="154"/>
      <c r="T263" s="44" t="s">
        <v>58</v>
      </c>
      <c r="U263" s="44" t="s">
        <v>54</v>
      </c>
      <c r="V263" s="44" t="s">
        <v>91</v>
      </c>
      <c r="W263" s="71" t="s">
        <v>229</v>
      </c>
    </row>
    <row r="264" spans="2:23" ht="15" customHeight="1" x14ac:dyDescent="0.2">
      <c r="B264" s="43"/>
      <c r="C264" s="44"/>
      <c r="D264" s="44" t="s">
        <v>93</v>
      </c>
      <c r="E264" s="45"/>
      <c r="F264" s="45"/>
      <c r="G264" s="45">
        <v>44825</v>
      </c>
      <c r="H264" s="45" t="s">
        <v>58</v>
      </c>
      <c r="I264" s="44"/>
      <c r="J264" s="44" t="s">
        <v>58</v>
      </c>
      <c r="K264" s="44"/>
      <c r="L264" s="44" t="s">
        <v>76</v>
      </c>
      <c r="M264" s="44"/>
      <c r="N264" s="48"/>
      <c r="O264" s="65">
        <v>0.99129999999999996</v>
      </c>
      <c r="P264" s="48" t="s">
        <v>78</v>
      </c>
      <c r="Q264" s="44"/>
      <c r="R264" s="69"/>
      <c r="S264" s="154"/>
      <c r="T264" s="44" t="s">
        <v>58</v>
      </c>
      <c r="U264" s="44" t="s">
        <v>54</v>
      </c>
      <c r="V264" s="44" t="s">
        <v>91</v>
      </c>
      <c r="W264" s="97"/>
    </row>
    <row r="265" spans="2:23" ht="15" customHeight="1" x14ac:dyDescent="0.2">
      <c r="B265" s="43"/>
      <c r="C265" s="44"/>
      <c r="D265" s="44" t="s">
        <v>95</v>
      </c>
      <c r="E265" s="45"/>
      <c r="F265" s="45"/>
      <c r="G265" s="45" t="s">
        <v>58</v>
      </c>
      <c r="H265" s="45" t="s">
        <v>58</v>
      </c>
      <c r="I265" s="44"/>
      <c r="J265" s="44" t="s">
        <v>58</v>
      </c>
      <c r="K265" s="44"/>
      <c r="L265" s="44" t="s">
        <v>76</v>
      </c>
      <c r="M265" s="44"/>
      <c r="N265" s="48"/>
      <c r="O265" s="65">
        <f>O264*2</f>
        <v>1.9825999999999999</v>
      </c>
      <c r="P265" s="48" t="s">
        <v>78</v>
      </c>
      <c r="Q265" s="44"/>
      <c r="R265" s="69"/>
      <c r="S265" s="154"/>
      <c r="T265" s="44" t="s">
        <v>58</v>
      </c>
      <c r="U265" s="44" t="s">
        <v>54</v>
      </c>
      <c r="V265" s="44" t="s">
        <v>91</v>
      </c>
      <c r="W265" s="97"/>
    </row>
    <row r="266" spans="2:23" ht="15" customHeight="1" x14ac:dyDescent="0.2">
      <c r="B266" s="43"/>
      <c r="C266" s="44"/>
      <c r="D266" s="44" t="s">
        <v>97</v>
      </c>
      <c r="E266" s="45"/>
      <c r="F266" s="45"/>
      <c r="G266" s="45" t="s">
        <v>58</v>
      </c>
      <c r="H266" s="45" t="s">
        <v>58</v>
      </c>
      <c r="I266" s="44"/>
      <c r="J266" s="44" t="s">
        <v>58</v>
      </c>
      <c r="K266" s="44"/>
      <c r="L266" s="44" t="s">
        <v>76</v>
      </c>
      <c r="M266" s="44"/>
      <c r="N266" s="48"/>
      <c r="O266" s="65">
        <v>3.9443000000000001</v>
      </c>
      <c r="P266" s="48" t="s">
        <v>78</v>
      </c>
      <c r="Q266" s="44"/>
      <c r="R266" s="69"/>
      <c r="S266" s="154"/>
      <c r="T266" s="44" t="s">
        <v>58</v>
      </c>
      <c r="U266" s="44" t="s">
        <v>54</v>
      </c>
      <c r="V266" s="44" t="s">
        <v>91</v>
      </c>
      <c r="W266" s="97"/>
    </row>
    <row r="267" spans="2:23" ht="15" customHeight="1" x14ac:dyDescent="0.2">
      <c r="B267" s="43"/>
      <c r="C267" s="44"/>
      <c r="D267" s="44" t="s">
        <v>99</v>
      </c>
      <c r="E267" s="45"/>
      <c r="F267" s="45"/>
      <c r="G267" s="45" t="s">
        <v>58</v>
      </c>
      <c r="H267" s="45" t="s">
        <v>58</v>
      </c>
      <c r="I267" s="44"/>
      <c r="J267" s="44" t="s">
        <v>58</v>
      </c>
      <c r="K267" s="44"/>
      <c r="L267" s="44" t="s">
        <v>76</v>
      </c>
      <c r="M267" s="44"/>
      <c r="N267" s="48"/>
      <c r="O267" s="65">
        <v>10.936500000000001</v>
      </c>
      <c r="P267" s="48" t="s">
        <v>78</v>
      </c>
      <c r="Q267" s="44"/>
      <c r="R267" s="69"/>
      <c r="S267" s="154"/>
      <c r="T267" s="44" t="s">
        <v>58</v>
      </c>
      <c r="U267" s="44" t="s">
        <v>54</v>
      </c>
      <c r="V267" s="44" t="s">
        <v>91</v>
      </c>
      <c r="W267" s="97"/>
    </row>
    <row r="268" spans="2:23" ht="15.75" customHeight="1" thickBot="1" x14ac:dyDescent="0.25">
      <c r="B268" s="50"/>
      <c r="C268" s="51"/>
      <c r="D268" s="51" t="s">
        <v>100</v>
      </c>
      <c r="E268" s="52"/>
      <c r="F268" s="52"/>
      <c r="G268" s="52" t="s">
        <v>58</v>
      </c>
      <c r="H268" s="52" t="s">
        <v>58</v>
      </c>
      <c r="I268" s="51"/>
      <c r="J268" s="51" t="s">
        <v>58</v>
      </c>
      <c r="K268" s="51"/>
      <c r="L268" s="51" t="s">
        <v>76</v>
      </c>
      <c r="M268" s="51"/>
      <c r="N268" s="54"/>
      <c r="O268" s="72">
        <v>10.936500000000001</v>
      </c>
      <c r="P268" s="54" t="s">
        <v>78</v>
      </c>
      <c r="Q268" s="51"/>
      <c r="R268" s="73"/>
      <c r="S268" s="155"/>
      <c r="T268" s="51" t="s">
        <v>58</v>
      </c>
      <c r="U268" s="51" t="s">
        <v>54</v>
      </c>
      <c r="V268" s="51" t="s">
        <v>91</v>
      </c>
      <c r="W268" s="98"/>
    </row>
    <row r="269" spans="2:23" ht="45" customHeight="1" x14ac:dyDescent="0.2">
      <c r="B269" s="108" t="s">
        <v>43</v>
      </c>
      <c r="C269" s="100" t="s">
        <v>242</v>
      </c>
      <c r="D269" s="32" t="s">
        <v>44</v>
      </c>
      <c r="E269" s="33">
        <v>44133</v>
      </c>
      <c r="F269" s="33">
        <v>45554</v>
      </c>
      <c r="G269" s="33" t="s">
        <v>89</v>
      </c>
      <c r="H269" s="33">
        <v>46752</v>
      </c>
      <c r="I269" s="32" t="s">
        <v>46</v>
      </c>
      <c r="J269" s="56">
        <v>3000</v>
      </c>
      <c r="K269" s="32" t="s">
        <v>48</v>
      </c>
      <c r="L269" s="32" t="s">
        <v>49</v>
      </c>
      <c r="M269" s="34">
        <f>352.56/365</f>
        <v>0.96591780821917805</v>
      </c>
      <c r="N269" s="35" t="s">
        <v>50</v>
      </c>
      <c r="O269" s="35"/>
      <c r="P269" s="35"/>
      <c r="Q269" s="100" t="s">
        <v>231</v>
      </c>
      <c r="R269" s="150" t="s">
        <v>289</v>
      </c>
      <c r="S269" s="32"/>
      <c r="T269" s="32" t="s">
        <v>53</v>
      </c>
      <c r="U269" s="32" t="s">
        <v>158</v>
      </c>
      <c r="V269" s="32" t="s">
        <v>55</v>
      </c>
      <c r="W269" s="107" t="s">
        <v>233</v>
      </c>
    </row>
    <row r="270" spans="2:23" x14ac:dyDescent="0.2">
      <c r="B270" s="20"/>
      <c r="C270" s="15"/>
      <c r="D270" s="38" t="s">
        <v>60</v>
      </c>
      <c r="E270" s="37"/>
      <c r="F270" s="37"/>
      <c r="G270" s="37" t="s">
        <v>58</v>
      </c>
      <c r="H270" s="37" t="s">
        <v>58</v>
      </c>
      <c r="I270" s="15"/>
      <c r="J270" s="93">
        <v>3000</v>
      </c>
      <c r="K270" s="38" t="s">
        <v>48</v>
      </c>
      <c r="L270" s="38" t="s">
        <v>49</v>
      </c>
      <c r="M270" s="93">
        <v>0</v>
      </c>
      <c r="N270" s="79" t="s">
        <v>50</v>
      </c>
      <c r="O270" s="79"/>
      <c r="P270" s="79"/>
      <c r="Q270" s="101"/>
      <c r="R270" s="151"/>
      <c r="S270" s="38"/>
      <c r="T270" s="15" t="s">
        <v>58</v>
      </c>
      <c r="U270" s="38" t="s">
        <v>158</v>
      </c>
      <c r="V270" s="38" t="s">
        <v>55</v>
      </c>
      <c r="W270" s="42" t="s">
        <v>58</v>
      </c>
    </row>
    <row r="271" spans="2:23" x14ac:dyDescent="0.2">
      <c r="B271" s="20"/>
      <c r="C271" s="15"/>
      <c r="D271" s="15" t="s">
        <v>61</v>
      </c>
      <c r="E271" s="37"/>
      <c r="F271" s="37"/>
      <c r="G271" s="37" t="s">
        <v>58</v>
      </c>
      <c r="H271" s="37" t="s">
        <v>58</v>
      </c>
      <c r="I271" s="15"/>
      <c r="J271" s="16">
        <v>750</v>
      </c>
      <c r="K271" s="15" t="s">
        <v>48</v>
      </c>
      <c r="L271" s="15" t="s">
        <v>49</v>
      </c>
      <c r="M271" s="16">
        <v>0</v>
      </c>
      <c r="N271" s="39" t="s">
        <v>50</v>
      </c>
      <c r="O271" s="39"/>
      <c r="P271" s="39"/>
      <c r="Q271" s="102"/>
      <c r="R271" s="151"/>
      <c r="S271" s="15"/>
      <c r="T271" s="15" t="s">
        <v>58</v>
      </c>
      <c r="U271" s="15" t="s">
        <v>158</v>
      </c>
      <c r="V271" s="15" t="s">
        <v>55</v>
      </c>
      <c r="W271" s="40" t="s">
        <v>58</v>
      </c>
    </row>
    <row r="272" spans="2:23" x14ac:dyDescent="0.2">
      <c r="B272" s="20"/>
      <c r="C272" s="15"/>
      <c r="D272" s="15" t="s">
        <v>63</v>
      </c>
      <c r="E272" s="37"/>
      <c r="F272" s="37"/>
      <c r="G272" s="37" t="s">
        <v>58</v>
      </c>
      <c r="H272" s="37" t="s">
        <v>58</v>
      </c>
      <c r="I272" s="15"/>
      <c r="J272" s="16">
        <v>750</v>
      </c>
      <c r="K272" s="15" t="s">
        <v>48</v>
      </c>
      <c r="L272" s="15" t="s">
        <v>49</v>
      </c>
      <c r="M272" s="16">
        <v>0</v>
      </c>
      <c r="N272" s="39" t="s">
        <v>50</v>
      </c>
      <c r="O272" s="39"/>
      <c r="P272" s="39"/>
      <c r="Q272" s="102"/>
      <c r="R272" s="151"/>
      <c r="S272" s="15"/>
      <c r="T272" s="15" t="s">
        <v>58</v>
      </c>
      <c r="U272" s="15" t="s">
        <v>158</v>
      </c>
      <c r="V272" s="15" t="s">
        <v>55</v>
      </c>
      <c r="W272" s="40" t="s">
        <v>58</v>
      </c>
    </row>
    <row r="273" spans="2:23" x14ac:dyDescent="0.2">
      <c r="B273" s="20"/>
      <c r="C273" s="15"/>
      <c r="D273" s="15" t="s">
        <v>71</v>
      </c>
      <c r="E273" s="37"/>
      <c r="F273" s="37"/>
      <c r="G273" s="37" t="s">
        <v>234</v>
      </c>
      <c r="H273" s="37" t="s">
        <v>58</v>
      </c>
      <c r="I273" s="15"/>
      <c r="J273" s="16">
        <v>120000</v>
      </c>
      <c r="K273" s="15" t="s">
        <v>73</v>
      </c>
      <c r="L273" s="15" t="s">
        <v>49</v>
      </c>
      <c r="M273" s="16">
        <v>0</v>
      </c>
      <c r="N273" s="39" t="s">
        <v>50</v>
      </c>
      <c r="O273" s="39"/>
      <c r="P273" s="39"/>
      <c r="Q273" s="102"/>
      <c r="R273" s="151"/>
      <c r="S273" s="63"/>
      <c r="T273" s="15" t="s">
        <v>58</v>
      </c>
      <c r="U273" s="15" t="s">
        <v>158</v>
      </c>
      <c r="V273" s="15" t="s">
        <v>55</v>
      </c>
      <c r="W273" s="40" t="s">
        <v>58</v>
      </c>
    </row>
    <row r="274" spans="2:23" x14ac:dyDescent="0.2">
      <c r="B274" s="20"/>
      <c r="C274" s="15"/>
      <c r="D274" s="15" t="s">
        <v>57</v>
      </c>
      <c r="E274" s="37"/>
      <c r="F274" s="37"/>
      <c r="G274" s="37" t="s">
        <v>58</v>
      </c>
      <c r="H274" s="37" t="s">
        <v>235</v>
      </c>
      <c r="I274" s="15"/>
      <c r="J274" s="16">
        <v>0</v>
      </c>
      <c r="K274" s="15" t="s">
        <v>48</v>
      </c>
      <c r="L274" s="15" t="s">
        <v>49</v>
      </c>
      <c r="M274" s="17">
        <f>26.37/365</f>
        <v>7.2246575342465758E-2</v>
      </c>
      <c r="N274" s="39" t="s">
        <v>50</v>
      </c>
      <c r="O274" s="39"/>
      <c r="P274" s="39"/>
      <c r="Q274" s="102" t="s">
        <v>236</v>
      </c>
      <c r="R274" s="151"/>
      <c r="S274" s="63"/>
      <c r="T274" s="15" t="s">
        <v>58</v>
      </c>
      <c r="U274" s="15" t="s">
        <v>158</v>
      </c>
      <c r="V274" s="15" t="s">
        <v>55</v>
      </c>
      <c r="W274" s="40" t="s">
        <v>58</v>
      </c>
    </row>
    <row r="275" spans="2:23" x14ac:dyDescent="0.2">
      <c r="B275" s="20"/>
      <c r="C275" s="15"/>
      <c r="D275" s="15" t="s">
        <v>44</v>
      </c>
      <c r="E275" s="37"/>
      <c r="F275" s="37"/>
      <c r="G275" s="37">
        <v>45292</v>
      </c>
      <c r="H275" s="37">
        <v>45657</v>
      </c>
      <c r="I275" s="15"/>
      <c r="J275" s="16">
        <v>4500</v>
      </c>
      <c r="K275" s="15" t="s">
        <v>48</v>
      </c>
      <c r="L275" s="15" t="s">
        <v>49</v>
      </c>
      <c r="M275" s="17">
        <f>433.83/365</f>
        <v>1.1885753424657535</v>
      </c>
      <c r="N275" s="39" t="s">
        <v>50</v>
      </c>
      <c r="O275" s="39"/>
      <c r="P275" s="39"/>
      <c r="Q275" s="101" t="s">
        <v>237</v>
      </c>
      <c r="R275" s="151"/>
      <c r="S275" s="15"/>
      <c r="T275" s="15" t="s">
        <v>58</v>
      </c>
      <c r="U275" s="15" t="s">
        <v>158</v>
      </c>
      <c r="V275" s="15" t="s">
        <v>55</v>
      </c>
      <c r="W275" s="40" t="s">
        <v>238</v>
      </c>
    </row>
    <row r="276" spans="2:23" x14ac:dyDescent="0.2">
      <c r="B276" s="20"/>
      <c r="C276" s="15"/>
      <c r="D276" s="15" t="s">
        <v>60</v>
      </c>
      <c r="E276" s="37"/>
      <c r="F276" s="61"/>
      <c r="G276" s="61" t="s">
        <v>58</v>
      </c>
      <c r="H276" s="61" t="s">
        <v>58</v>
      </c>
      <c r="I276" s="63"/>
      <c r="J276" s="16">
        <v>4500</v>
      </c>
      <c r="K276" s="15" t="s">
        <v>48</v>
      </c>
      <c r="L276" s="15" t="s">
        <v>49</v>
      </c>
      <c r="M276" s="16">
        <v>0</v>
      </c>
      <c r="N276" s="39" t="s">
        <v>50</v>
      </c>
      <c r="O276" s="39"/>
      <c r="P276" s="39"/>
      <c r="Q276" s="102"/>
      <c r="R276" s="151"/>
      <c r="S276" s="15"/>
      <c r="T276" s="15" t="s">
        <v>58</v>
      </c>
      <c r="U276" s="15" t="s">
        <v>158</v>
      </c>
      <c r="V276" s="15" t="s">
        <v>55</v>
      </c>
      <c r="W276" s="40" t="s">
        <v>58</v>
      </c>
    </row>
    <row r="277" spans="2:23" x14ac:dyDescent="0.2">
      <c r="B277" s="20"/>
      <c r="C277" s="15"/>
      <c r="D277" s="15" t="s">
        <v>61</v>
      </c>
      <c r="E277" s="62"/>
      <c r="F277" s="37"/>
      <c r="G277" s="37" t="s">
        <v>58</v>
      </c>
      <c r="H277" s="37" t="s">
        <v>58</v>
      </c>
      <c r="I277" s="15"/>
      <c r="J277" s="103">
        <v>1130</v>
      </c>
      <c r="K277" s="15" t="s">
        <v>48</v>
      </c>
      <c r="L277" s="15" t="s">
        <v>49</v>
      </c>
      <c r="M277" s="16">
        <v>0</v>
      </c>
      <c r="N277" s="39" t="s">
        <v>50</v>
      </c>
      <c r="O277" s="39"/>
      <c r="P277" s="39"/>
      <c r="Q277" s="102"/>
      <c r="R277" s="151"/>
      <c r="S277" s="15"/>
      <c r="T277" s="15" t="s">
        <v>58</v>
      </c>
      <c r="U277" s="15" t="s">
        <v>158</v>
      </c>
      <c r="V277" s="15" t="s">
        <v>55</v>
      </c>
      <c r="W277" s="40" t="s">
        <v>58</v>
      </c>
    </row>
    <row r="278" spans="2:23" x14ac:dyDescent="0.2">
      <c r="B278" s="20"/>
      <c r="C278" s="15"/>
      <c r="D278" s="15" t="s">
        <v>63</v>
      </c>
      <c r="E278" s="62"/>
      <c r="F278" s="37"/>
      <c r="G278" s="37" t="s">
        <v>58</v>
      </c>
      <c r="H278" s="37" t="s">
        <v>58</v>
      </c>
      <c r="I278" s="15"/>
      <c r="J278" s="103">
        <v>1130</v>
      </c>
      <c r="K278" s="15" t="s">
        <v>48</v>
      </c>
      <c r="L278" s="15" t="s">
        <v>49</v>
      </c>
      <c r="M278" s="16">
        <v>0</v>
      </c>
      <c r="N278" s="39" t="s">
        <v>50</v>
      </c>
      <c r="O278" s="39"/>
      <c r="P278" s="39"/>
      <c r="Q278" s="102"/>
      <c r="R278" s="151"/>
      <c r="S278" s="15"/>
      <c r="T278" s="15" t="s">
        <v>58</v>
      </c>
      <c r="U278" s="15" t="s">
        <v>158</v>
      </c>
      <c r="V278" s="15" t="s">
        <v>55</v>
      </c>
      <c r="W278" s="40" t="s">
        <v>58</v>
      </c>
    </row>
    <row r="279" spans="2:23" x14ac:dyDescent="0.2">
      <c r="B279" s="20"/>
      <c r="C279" s="15"/>
      <c r="D279" s="15" t="s">
        <v>71</v>
      </c>
      <c r="E279" s="62"/>
      <c r="F279" s="37"/>
      <c r="G279" s="37" t="s">
        <v>58</v>
      </c>
      <c r="H279" s="37" t="s">
        <v>58</v>
      </c>
      <c r="I279" s="15"/>
      <c r="J279" s="103">
        <v>180000</v>
      </c>
      <c r="K279" s="15" t="s">
        <v>73</v>
      </c>
      <c r="L279" s="15" t="s">
        <v>49</v>
      </c>
      <c r="M279" s="16">
        <v>0</v>
      </c>
      <c r="N279" s="39" t="s">
        <v>50</v>
      </c>
      <c r="O279" s="39"/>
      <c r="P279" s="39"/>
      <c r="Q279" s="102"/>
      <c r="R279" s="152"/>
      <c r="S279" s="63"/>
      <c r="T279" s="15" t="s">
        <v>58</v>
      </c>
      <c r="U279" s="15" t="s">
        <v>158</v>
      </c>
      <c r="V279" s="15" t="s">
        <v>55</v>
      </c>
      <c r="W279" s="40" t="s">
        <v>58</v>
      </c>
    </row>
    <row r="280" spans="2:23" x14ac:dyDescent="0.2">
      <c r="B280" s="43"/>
      <c r="C280" s="44"/>
      <c r="D280" s="44" t="s">
        <v>74</v>
      </c>
      <c r="E280" s="104"/>
      <c r="F280" s="45"/>
      <c r="G280" s="45">
        <v>44197</v>
      </c>
      <c r="H280" s="45">
        <v>46752</v>
      </c>
      <c r="I280" s="44"/>
      <c r="J280" s="105" t="s">
        <v>75</v>
      </c>
      <c r="K280" s="44"/>
      <c r="L280" s="44" t="s">
        <v>76</v>
      </c>
      <c r="M280" s="44"/>
      <c r="N280" s="48"/>
      <c r="O280" s="65">
        <v>9.3299999999999994E-2</v>
      </c>
      <c r="P280" s="48" t="s">
        <v>78</v>
      </c>
      <c r="Q280" s="44"/>
      <c r="R280" s="66"/>
      <c r="S280" s="153" t="s">
        <v>232</v>
      </c>
      <c r="T280" s="44" t="s">
        <v>58</v>
      </c>
      <c r="U280" s="44" t="s">
        <v>158</v>
      </c>
      <c r="V280" s="44" t="s">
        <v>79</v>
      </c>
      <c r="W280" s="49" t="s">
        <v>80</v>
      </c>
    </row>
    <row r="281" spans="2:23" x14ac:dyDescent="0.2">
      <c r="B281" s="43"/>
      <c r="C281" s="44"/>
      <c r="D281" s="44" t="s">
        <v>81</v>
      </c>
      <c r="E281" s="104"/>
      <c r="F281" s="45"/>
      <c r="G281" s="45" t="s">
        <v>58</v>
      </c>
      <c r="H281" s="45" t="s">
        <v>58</v>
      </c>
      <c r="I281" s="44"/>
      <c r="J281" s="105" t="s">
        <v>58</v>
      </c>
      <c r="K281" s="44"/>
      <c r="L281" s="44" t="s">
        <v>76</v>
      </c>
      <c r="M281" s="44"/>
      <c r="N281" s="48"/>
      <c r="O281" s="65">
        <v>9.3299999999999994E-2</v>
      </c>
      <c r="P281" s="48" t="s">
        <v>78</v>
      </c>
      <c r="Q281" s="44"/>
      <c r="R281" s="69"/>
      <c r="S281" s="154"/>
      <c r="T281" s="44" t="s">
        <v>58</v>
      </c>
      <c r="U281" s="44" t="s">
        <v>158</v>
      </c>
      <c r="V281" s="44" t="s">
        <v>79</v>
      </c>
      <c r="W281" s="49" t="s">
        <v>58</v>
      </c>
    </row>
    <row r="282" spans="2:23" x14ac:dyDescent="0.2">
      <c r="B282" s="43"/>
      <c r="C282" s="44"/>
      <c r="D282" s="44" t="s">
        <v>82</v>
      </c>
      <c r="E282" s="104"/>
      <c r="F282" s="45"/>
      <c r="G282" s="45" t="s">
        <v>58</v>
      </c>
      <c r="H282" s="45" t="s">
        <v>58</v>
      </c>
      <c r="I282" s="44"/>
      <c r="J282" s="105" t="s">
        <v>58</v>
      </c>
      <c r="K282" s="44"/>
      <c r="L282" s="44" t="s">
        <v>76</v>
      </c>
      <c r="M282" s="44"/>
      <c r="N282" s="48"/>
      <c r="O282" s="65">
        <v>4.6699999999999998E-2</v>
      </c>
      <c r="P282" s="48" t="s">
        <v>78</v>
      </c>
      <c r="Q282" s="44"/>
      <c r="R282" s="69"/>
      <c r="S282" s="154"/>
      <c r="T282" s="44" t="s">
        <v>58</v>
      </c>
      <c r="U282" s="44" t="s">
        <v>158</v>
      </c>
      <c r="V282" s="44" t="s">
        <v>79</v>
      </c>
      <c r="W282" s="49" t="s">
        <v>58</v>
      </c>
    </row>
    <row r="283" spans="2:23" x14ac:dyDescent="0.2">
      <c r="B283" s="43"/>
      <c r="C283" s="44"/>
      <c r="D283" s="44" t="s">
        <v>84</v>
      </c>
      <c r="E283" s="104"/>
      <c r="F283" s="45"/>
      <c r="G283" s="45" t="s">
        <v>58</v>
      </c>
      <c r="H283" s="45" t="s">
        <v>58</v>
      </c>
      <c r="I283" s="44"/>
      <c r="J283" s="105" t="s">
        <v>58</v>
      </c>
      <c r="K283" s="44"/>
      <c r="L283" s="44" t="s">
        <v>76</v>
      </c>
      <c r="M283" s="44"/>
      <c r="N283" s="48"/>
      <c r="O283" s="65">
        <v>9.3299999999999994E-2</v>
      </c>
      <c r="P283" s="48" t="s">
        <v>78</v>
      </c>
      <c r="Q283" s="44"/>
      <c r="R283" s="69"/>
      <c r="S283" s="154"/>
      <c r="T283" s="44" t="s">
        <v>58</v>
      </c>
      <c r="U283" s="44" t="s">
        <v>158</v>
      </c>
      <c r="V283" s="44" t="s">
        <v>79</v>
      </c>
      <c r="W283" s="49" t="s">
        <v>58</v>
      </c>
    </row>
    <row r="284" spans="2:23" ht="25.5" x14ac:dyDescent="0.2">
      <c r="B284" s="43"/>
      <c r="C284" s="44"/>
      <c r="D284" s="44" t="s">
        <v>88</v>
      </c>
      <c r="E284" s="104"/>
      <c r="F284" s="45"/>
      <c r="G284" s="45" t="s">
        <v>239</v>
      </c>
      <c r="H284" s="45" t="s">
        <v>58</v>
      </c>
      <c r="I284" s="44"/>
      <c r="J284" s="105" t="s">
        <v>58</v>
      </c>
      <c r="K284" s="44"/>
      <c r="L284" s="44" t="s">
        <v>76</v>
      </c>
      <c r="M284" s="44"/>
      <c r="N284" s="48"/>
      <c r="O284" s="65" t="s">
        <v>240</v>
      </c>
      <c r="P284" s="48" t="s">
        <v>78</v>
      </c>
      <c r="Q284" s="44"/>
      <c r="R284" s="69"/>
      <c r="S284" s="154"/>
      <c r="T284" s="44" t="s">
        <v>58</v>
      </c>
      <c r="U284" s="44" t="s">
        <v>158</v>
      </c>
      <c r="V284" s="44" t="s">
        <v>91</v>
      </c>
      <c r="W284" s="71" t="s">
        <v>241</v>
      </c>
    </row>
    <row r="285" spans="2:23" x14ac:dyDescent="0.2">
      <c r="B285" s="43"/>
      <c r="C285" s="44"/>
      <c r="D285" s="44" t="s">
        <v>93</v>
      </c>
      <c r="E285" s="45"/>
      <c r="F285" s="46"/>
      <c r="G285" s="46">
        <v>44197</v>
      </c>
      <c r="H285" s="46" t="s">
        <v>58</v>
      </c>
      <c r="I285" s="106"/>
      <c r="J285" s="44" t="s">
        <v>58</v>
      </c>
      <c r="K285" s="44"/>
      <c r="L285" s="44" t="s">
        <v>76</v>
      </c>
      <c r="M285" s="44"/>
      <c r="N285" s="48"/>
      <c r="O285" s="65">
        <v>0.95</v>
      </c>
      <c r="P285" s="48" t="s">
        <v>78</v>
      </c>
      <c r="Q285" s="44"/>
      <c r="R285" s="69"/>
      <c r="S285" s="154"/>
      <c r="T285" s="44" t="s">
        <v>58</v>
      </c>
      <c r="U285" s="44" t="s">
        <v>158</v>
      </c>
      <c r="V285" s="44" t="s">
        <v>91</v>
      </c>
      <c r="W285" s="49"/>
    </row>
    <row r="286" spans="2:23" x14ac:dyDescent="0.2">
      <c r="B286" s="43"/>
      <c r="C286" s="44"/>
      <c r="D286" s="44" t="s">
        <v>95</v>
      </c>
      <c r="E286" s="45"/>
      <c r="F286" s="45"/>
      <c r="G286" s="45" t="s">
        <v>58</v>
      </c>
      <c r="H286" s="45" t="s">
        <v>58</v>
      </c>
      <c r="I286" s="44"/>
      <c r="J286" s="44" t="s">
        <v>58</v>
      </c>
      <c r="K286" s="44"/>
      <c r="L286" s="44" t="s">
        <v>76</v>
      </c>
      <c r="M286" s="44"/>
      <c r="N286" s="48"/>
      <c r="O286" s="65">
        <v>1.86</v>
      </c>
      <c r="P286" s="48" t="s">
        <v>78</v>
      </c>
      <c r="Q286" s="44"/>
      <c r="R286" s="69"/>
      <c r="S286" s="154"/>
      <c r="T286" s="44" t="s">
        <v>58</v>
      </c>
      <c r="U286" s="44" t="s">
        <v>158</v>
      </c>
      <c r="V286" s="44" t="s">
        <v>91</v>
      </c>
      <c r="W286" s="49"/>
    </row>
    <row r="287" spans="2:23" x14ac:dyDescent="0.2">
      <c r="B287" s="43"/>
      <c r="C287" s="44"/>
      <c r="D287" s="44" t="s">
        <v>97</v>
      </c>
      <c r="E287" s="45"/>
      <c r="F287" s="45"/>
      <c r="G287" s="45" t="s">
        <v>58</v>
      </c>
      <c r="H287" s="45" t="s">
        <v>58</v>
      </c>
      <c r="I287" s="44"/>
      <c r="J287" s="44" t="s">
        <v>58</v>
      </c>
      <c r="K287" s="44"/>
      <c r="L287" s="44" t="s">
        <v>76</v>
      </c>
      <c r="M287" s="44"/>
      <c r="N287" s="48"/>
      <c r="O287" s="65">
        <v>3.8</v>
      </c>
      <c r="P287" s="48" t="s">
        <v>78</v>
      </c>
      <c r="Q287" s="44"/>
      <c r="R287" s="69"/>
      <c r="S287" s="154"/>
      <c r="T287" s="44" t="s">
        <v>58</v>
      </c>
      <c r="U287" s="44" t="s">
        <v>158</v>
      </c>
      <c r="V287" s="44" t="s">
        <v>91</v>
      </c>
      <c r="W287" s="49"/>
    </row>
    <row r="288" spans="2:23" x14ac:dyDescent="0.2">
      <c r="B288" s="43"/>
      <c r="C288" s="44"/>
      <c r="D288" s="44" t="s">
        <v>99</v>
      </c>
      <c r="E288" s="45"/>
      <c r="F288" s="45"/>
      <c r="G288" s="45" t="s">
        <v>58</v>
      </c>
      <c r="H288" s="45" t="s">
        <v>58</v>
      </c>
      <c r="I288" s="44"/>
      <c r="J288" s="44" t="s">
        <v>58</v>
      </c>
      <c r="K288" s="44"/>
      <c r="L288" s="44" t="s">
        <v>76</v>
      </c>
      <c r="M288" s="44"/>
      <c r="N288" s="48"/>
      <c r="O288" s="65">
        <v>10.54</v>
      </c>
      <c r="P288" s="48" t="s">
        <v>78</v>
      </c>
      <c r="Q288" s="44"/>
      <c r="R288" s="69"/>
      <c r="S288" s="154"/>
      <c r="T288" s="44" t="s">
        <v>58</v>
      </c>
      <c r="U288" s="44" t="s">
        <v>158</v>
      </c>
      <c r="V288" s="44" t="s">
        <v>91</v>
      </c>
      <c r="W288" s="49"/>
    </row>
    <row r="289" spans="2:23" ht="13.5" thickBot="1" x14ac:dyDescent="0.25">
      <c r="B289" s="132"/>
      <c r="C289" s="133"/>
      <c r="D289" s="133" t="s">
        <v>100</v>
      </c>
      <c r="E289" s="134"/>
      <c r="F289" s="134"/>
      <c r="G289" s="134" t="s">
        <v>58</v>
      </c>
      <c r="H289" s="134" t="s">
        <v>58</v>
      </c>
      <c r="I289" s="133"/>
      <c r="J289" s="133" t="s">
        <v>58</v>
      </c>
      <c r="K289" s="133"/>
      <c r="L289" s="133" t="s">
        <v>76</v>
      </c>
      <c r="M289" s="133"/>
      <c r="N289" s="135"/>
      <c r="O289" s="136">
        <v>10.54</v>
      </c>
      <c r="P289" s="135" t="s">
        <v>78</v>
      </c>
      <c r="Q289" s="133"/>
      <c r="R289" s="137"/>
      <c r="S289" s="154"/>
      <c r="T289" s="133" t="s">
        <v>58</v>
      </c>
      <c r="U289" s="133" t="s">
        <v>158</v>
      </c>
      <c r="V289" s="133" t="s">
        <v>91</v>
      </c>
      <c r="W289" s="138"/>
    </row>
    <row r="290" spans="2:23" ht="12.75" customHeight="1" x14ac:dyDescent="0.2">
      <c r="B290" s="31" t="s">
        <v>43</v>
      </c>
      <c r="C290" s="74" t="s">
        <v>252</v>
      </c>
      <c r="D290" s="32" t="s">
        <v>44</v>
      </c>
      <c r="E290" s="33">
        <v>43061</v>
      </c>
      <c r="F290" s="33">
        <v>44813</v>
      </c>
      <c r="G290" s="33" t="s">
        <v>243</v>
      </c>
      <c r="H290" s="33">
        <v>47118</v>
      </c>
      <c r="I290" s="32" t="s">
        <v>46</v>
      </c>
      <c r="J290" s="56">
        <v>6000</v>
      </c>
      <c r="K290" s="32" t="s">
        <v>48</v>
      </c>
      <c r="L290" s="32" t="s">
        <v>49</v>
      </c>
      <c r="M290" s="34">
        <f>362.57/365</f>
        <v>0.99334246575342466</v>
      </c>
      <c r="N290" s="35" t="s">
        <v>50</v>
      </c>
      <c r="O290" s="91"/>
      <c r="P290" s="35"/>
      <c r="Q290" s="35" t="s">
        <v>244</v>
      </c>
      <c r="R290" s="150" t="s">
        <v>290</v>
      </c>
      <c r="S290" s="32"/>
      <c r="T290" s="32" t="s">
        <v>53</v>
      </c>
      <c r="U290" s="32" t="s">
        <v>54</v>
      </c>
      <c r="V290" s="32" t="s">
        <v>55</v>
      </c>
      <c r="W290" s="111" t="s">
        <v>246</v>
      </c>
    </row>
    <row r="291" spans="2:23" ht="12.75" customHeight="1" x14ac:dyDescent="0.2">
      <c r="B291" s="20"/>
      <c r="C291" s="15"/>
      <c r="D291" s="15" t="s">
        <v>63</v>
      </c>
      <c r="E291" s="37"/>
      <c r="F291" s="37"/>
      <c r="G291" s="37" t="s">
        <v>58</v>
      </c>
      <c r="H291" s="37"/>
      <c r="I291" s="15"/>
      <c r="J291" s="16">
        <v>1500</v>
      </c>
      <c r="K291" s="15" t="s">
        <v>48</v>
      </c>
      <c r="L291" s="15" t="s">
        <v>49</v>
      </c>
      <c r="M291" s="16">
        <v>0</v>
      </c>
      <c r="N291" s="39" t="s">
        <v>50</v>
      </c>
      <c r="O291" s="92"/>
      <c r="P291" s="39"/>
      <c r="Q291" s="15"/>
      <c r="R291" s="151"/>
      <c r="S291" s="15"/>
      <c r="T291" s="15" t="s">
        <v>58</v>
      </c>
      <c r="U291" s="15" t="s">
        <v>54</v>
      </c>
      <c r="V291" s="15" t="s">
        <v>55</v>
      </c>
      <c r="W291" s="112" t="s">
        <v>58</v>
      </c>
    </row>
    <row r="292" spans="2:23" x14ac:dyDescent="0.2">
      <c r="B292" s="20"/>
      <c r="C292" s="15"/>
      <c r="D292" s="15" t="s">
        <v>60</v>
      </c>
      <c r="E292" s="37"/>
      <c r="F292" s="37"/>
      <c r="G292" s="37" t="s">
        <v>58</v>
      </c>
      <c r="H292" s="37"/>
      <c r="I292" s="15"/>
      <c r="J292" s="16">
        <v>6000</v>
      </c>
      <c r="K292" s="15" t="s">
        <v>48</v>
      </c>
      <c r="L292" s="15" t="s">
        <v>49</v>
      </c>
      <c r="M292" s="16">
        <v>0</v>
      </c>
      <c r="N292" s="39" t="s">
        <v>50</v>
      </c>
      <c r="O292" s="92"/>
      <c r="P292" s="39"/>
      <c r="Q292" s="15"/>
      <c r="R292" s="151"/>
      <c r="S292" s="15"/>
      <c r="T292" s="15" t="s">
        <v>58</v>
      </c>
      <c r="U292" s="15" t="s">
        <v>54</v>
      </c>
      <c r="V292" s="15" t="s">
        <v>55</v>
      </c>
      <c r="W292" s="112" t="s">
        <v>58</v>
      </c>
    </row>
    <row r="293" spans="2:23" x14ac:dyDescent="0.2">
      <c r="B293" s="20"/>
      <c r="C293" s="15"/>
      <c r="D293" s="15" t="s">
        <v>61</v>
      </c>
      <c r="E293" s="37"/>
      <c r="F293" s="37"/>
      <c r="G293" s="37" t="s">
        <v>58</v>
      </c>
      <c r="H293" s="37"/>
      <c r="I293" s="15"/>
      <c r="J293" s="16">
        <v>1500</v>
      </c>
      <c r="K293" s="15" t="s">
        <v>48</v>
      </c>
      <c r="L293" s="15" t="s">
        <v>49</v>
      </c>
      <c r="M293" s="16">
        <v>0</v>
      </c>
      <c r="N293" s="39" t="s">
        <v>50</v>
      </c>
      <c r="O293" s="92"/>
      <c r="P293" s="39"/>
      <c r="Q293" s="15"/>
      <c r="R293" s="151"/>
      <c r="S293" s="15"/>
      <c r="T293" s="15" t="s">
        <v>58</v>
      </c>
      <c r="U293" s="15" t="s">
        <v>54</v>
      </c>
      <c r="V293" s="15" t="s">
        <v>55</v>
      </c>
      <c r="W293" s="112" t="s">
        <v>58</v>
      </c>
    </row>
    <row r="294" spans="2:23" x14ac:dyDescent="0.2">
      <c r="B294" s="20"/>
      <c r="C294" s="15"/>
      <c r="D294" s="15" t="s">
        <v>71</v>
      </c>
      <c r="E294" s="37"/>
      <c r="F294" s="37"/>
      <c r="G294" s="37" t="s">
        <v>58</v>
      </c>
      <c r="H294" s="37"/>
      <c r="I294" s="15"/>
      <c r="J294" s="16">
        <v>360000</v>
      </c>
      <c r="K294" s="15" t="s">
        <v>73</v>
      </c>
      <c r="L294" s="15" t="s">
        <v>49</v>
      </c>
      <c r="M294" s="16">
        <v>0</v>
      </c>
      <c r="N294" s="39" t="s">
        <v>50</v>
      </c>
      <c r="O294" s="92"/>
      <c r="P294" s="39"/>
      <c r="Q294" s="15"/>
      <c r="R294" s="151"/>
      <c r="S294" s="63"/>
      <c r="T294" s="15" t="s">
        <v>58</v>
      </c>
      <c r="U294" s="15" t="s">
        <v>54</v>
      </c>
      <c r="V294" s="15" t="s">
        <v>55</v>
      </c>
      <c r="W294" s="112" t="s">
        <v>58</v>
      </c>
    </row>
    <row r="295" spans="2:23" ht="13.5" customHeight="1" x14ac:dyDescent="0.2">
      <c r="B295" s="20"/>
      <c r="C295" s="15"/>
      <c r="D295" s="15" t="s">
        <v>110</v>
      </c>
      <c r="E295" s="37"/>
      <c r="F295" s="37"/>
      <c r="G295" s="37" t="s">
        <v>58</v>
      </c>
      <c r="H295" s="37"/>
      <c r="I295" s="15"/>
      <c r="J295" s="16">
        <v>3000</v>
      </c>
      <c r="K295" s="15" t="s">
        <v>48</v>
      </c>
      <c r="L295" s="15" t="s">
        <v>49</v>
      </c>
      <c r="M295" s="17">
        <f>26.37/365</f>
        <v>7.2246575342465758E-2</v>
      </c>
      <c r="N295" s="39" t="s">
        <v>50</v>
      </c>
      <c r="O295" s="92"/>
      <c r="P295" s="39"/>
      <c r="Q295" s="15" t="s">
        <v>247</v>
      </c>
      <c r="R295" s="151"/>
      <c r="S295" s="63"/>
      <c r="T295" s="15" t="s">
        <v>58</v>
      </c>
      <c r="U295" s="15" t="s">
        <v>54</v>
      </c>
      <c r="V295" s="15" t="s">
        <v>55</v>
      </c>
      <c r="W295" s="112" t="s">
        <v>58</v>
      </c>
    </row>
    <row r="296" spans="2:23" ht="25.5" customHeight="1" x14ac:dyDescent="0.2">
      <c r="B296" s="43"/>
      <c r="C296" s="44"/>
      <c r="D296" s="44" t="s">
        <v>74</v>
      </c>
      <c r="E296" s="45"/>
      <c r="F296" s="45"/>
      <c r="G296" s="45" t="s">
        <v>243</v>
      </c>
      <c r="H296" s="45"/>
      <c r="I296" s="44"/>
      <c r="J296" s="47" t="s">
        <v>75</v>
      </c>
      <c r="K296" s="44"/>
      <c r="L296" s="44" t="s">
        <v>76</v>
      </c>
      <c r="M296" s="44"/>
      <c r="N296" s="48"/>
      <c r="O296" s="65">
        <v>8.3299999999999999E-2</v>
      </c>
      <c r="P296" s="48" t="s">
        <v>78</v>
      </c>
      <c r="Q296" s="44"/>
      <c r="R296" s="109"/>
      <c r="S296" s="153" t="s">
        <v>245</v>
      </c>
      <c r="T296" s="44" t="s">
        <v>58</v>
      </c>
      <c r="U296" s="44" t="s">
        <v>54</v>
      </c>
      <c r="V296" s="44" t="s">
        <v>79</v>
      </c>
      <c r="W296" s="71" t="s">
        <v>248</v>
      </c>
    </row>
    <row r="297" spans="2:23" ht="15" customHeight="1" x14ac:dyDescent="0.2">
      <c r="B297" s="43"/>
      <c r="C297" s="44"/>
      <c r="D297" s="44" t="s">
        <v>81</v>
      </c>
      <c r="E297" s="45"/>
      <c r="F297" s="45"/>
      <c r="G297" s="45" t="s">
        <v>58</v>
      </c>
      <c r="H297" s="45"/>
      <c r="I297" s="44"/>
      <c r="J297" s="47" t="s">
        <v>58</v>
      </c>
      <c r="K297" s="44"/>
      <c r="L297" s="44" t="s">
        <v>76</v>
      </c>
      <c r="M297" s="44"/>
      <c r="N297" s="48"/>
      <c r="O297" s="65">
        <v>8.3299999999999999E-2</v>
      </c>
      <c r="P297" s="48" t="s">
        <v>78</v>
      </c>
      <c r="Q297" s="44"/>
      <c r="R297" s="69"/>
      <c r="S297" s="154"/>
      <c r="T297" s="44" t="s">
        <v>58</v>
      </c>
      <c r="U297" s="44" t="s">
        <v>54</v>
      </c>
      <c r="V297" s="44" t="s">
        <v>79</v>
      </c>
      <c r="W297" s="49" t="s">
        <v>58</v>
      </c>
    </row>
    <row r="298" spans="2:23" ht="15" customHeight="1" x14ac:dyDescent="0.2">
      <c r="B298" s="43"/>
      <c r="C298" s="44"/>
      <c r="D298" s="44" t="s">
        <v>82</v>
      </c>
      <c r="E298" s="45"/>
      <c r="F298" s="45"/>
      <c r="G298" s="45" t="s">
        <v>58</v>
      </c>
      <c r="H298" s="45"/>
      <c r="I298" s="44"/>
      <c r="J298" s="47" t="s">
        <v>58</v>
      </c>
      <c r="K298" s="44"/>
      <c r="L298" s="44" t="s">
        <v>76</v>
      </c>
      <c r="M298" s="44"/>
      <c r="N298" s="48"/>
      <c r="O298" s="65">
        <v>4.1700000000000001E-2</v>
      </c>
      <c r="P298" s="48" t="s">
        <v>78</v>
      </c>
      <c r="Q298" s="44"/>
      <c r="R298" s="69"/>
      <c r="S298" s="154"/>
      <c r="T298" s="44" t="s">
        <v>58</v>
      </c>
      <c r="U298" s="44" t="s">
        <v>54</v>
      </c>
      <c r="V298" s="44" t="s">
        <v>79</v>
      </c>
      <c r="W298" s="49" t="s">
        <v>58</v>
      </c>
    </row>
    <row r="299" spans="2:23" ht="15" customHeight="1" x14ac:dyDescent="0.2">
      <c r="B299" s="43"/>
      <c r="C299" s="44"/>
      <c r="D299" s="44" t="s">
        <v>84</v>
      </c>
      <c r="E299" s="45"/>
      <c r="F299" s="45"/>
      <c r="G299" s="45" t="s">
        <v>58</v>
      </c>
      <c r="H299" s="45"/>
      <c r="I299" s="44"/>
      <c r="J299" s="47" t="s">
        <v>58</v>
      </c>
      <c r="K299" s="44"/>
      <c r="L299" s="44" t="s">
        <v>76</v>
      </c>
      <c r="M299" s="44"/>
      <c r="N299" s="48"/>
      <c r="O299" s="65">
        <v>8.3299999999999999E-2</v>
      </c>
      <c r="P299" s="48" t="s">
        <v>78</v>
      </c>
      <c r="Q299" s="44"/>
      <c r="R299" s="69"/>
      <c r="S299" s="154"/>
      <c r="T299" s="44" t="s">
        <v>58</v>
      </c>
      <c r="U299" s="44" t="s">
        <v>54</v>
      </c>
      <c r="V299" s="44" t="s">
        <v>79</v>
      </c>
      <c r="W299" s="49" t="s">
        <v>58</v>
      </c>
    </row>
    <row r="300" spans="2:23" ht="39" customHeight="1" x14ac:dyDescent="0.2">
      <c r="B300" s="43"/>
      <c r="C300" s="44"/>
      <c r="D300" s="44" t="s">
        <v>88</v>
      </c>
      <c r="E300" s="45"/>
      <c r="F300" s="45"/>
      <c r="G300" s="45">
        <v>45017</v>
      </c>
      <c r="H300" s="45"/>
      <c r="I300" s="44"/>
      <c r="J300" s="47" t="s">
        <v>58</v>
      </c>
      <c r="K300" s="44"/>
      <c r="L300" s="44" t="s">
        <v>76</v>
      </c>
      <c r="M300" s="44"/>
      <c r="N300" s="48"/>
      <c r="O300" s="110" t="s">
        <v>249</v>
      </c>
      <c r="P300" s="48" t="s">
        <v>78</v>
      </c>
      <c r="Q300" s="44"/>
      <c r="R300" s="69"/>
      <c r="S300" s="154"/>
      <c r="T300" s="44" t="s">
        <v>58</v>
      </c>
      <c r="U300" s="44" t="s">
        <v>54</v>
      </c>
      <c r="V300" s="44" t="s">
        <v>91</v>
      </c>
      <c r="W300" s="71" t="s">
        <v>250</v>
      </c>
    </row>
    <row r="301" spans="2:23" ht="15" customHeight="1" x14ac:dyDescent="0.2">
      <c r="B301" s="43"/>
      <c r="C301" s="44"/>
      <c r="D301" s="44" t="s">
        <v>93</v>
      </c>
      <c r="E301" s="45"/>
      <c r="F301" s="45"/>
      <c r="G301" s="45" t="s">
        <v>243</v>
      </c>
      <c r="H301" s="45"/>
      <c r="I301" s="44"/>
      <c r="J301" s="47" t="s">
        <v>58</v>
      </c>
      <c r="K301" s="44"/>
      <c r="L301" s="44" t="s">
        <v>76</v>
      </c>
      <c r="M301" s="44"/>
      <c r="N301" s="48"/>
      <c r="O301" s="110">
        <v>0.95</v>
      </c>
      <c r="P301" s="48" t="s">
        <v>78</v>
      </c>
      <c r="Q301" s="44"/>
      <c r="R301" s="69"/>
      <c r="S301" s="154"/>
      <c r="T301" s="44" t="s">
        <v>58</v>
      </c>
      <c r="U301" s="44" t="s">
        <v>54</v>
      </c>
      <c r="V301" s="44" t="s">
        <v>91</v>
      </c>
      <c r="W301" s="71" t="s">
        <v>251</v>
      </c>
    </row>
    <row r="302" spans="2:23" ht="15" customHeight="1" x14ac:dyDescent="0.2">
      <c r="B302" s="43"/>
      <c r="C302" s="44"/>
      <c r="D302" s="44" t="s">
        <v>95</v>
      </c>
      <c r="E302" s="45"/>
      <c r="F302" s="45"/>
      <c r="G302" s="45" t="s">
        <v>58</v>
      </c>
      <c r="H302" s="45"/>
      <c r="I302" s="44"/>
      <c r="J302" s="47" t="s">
        <v>58</v>
      </c>
      <c r="K302" s="44"/>
      <c r="L302" s="44" t="s">
        <v>76</v>
      </c>
      <c r="M302" s="44"/>
      <c r="N302" s="48"/>
      <c r="O302" s="110">
        <v>1.66</v>
      </c>
      <c r="P302" s="48" t="s">
        <v>78</v>
      </c>
      <c r="Q302" s="44"/>
      <c r="R302" s="69"/>
      <c r="S302" s="154"/>
      <c r="T302" s="44" t="s">
        <v>58</v>
      </c>
      <c r="U302" s="44" t="s">
        <v>54</v>
      </c>
      <c r="V302" s="44" t="s">
        <v>91</v>
      </c>
      <c r="W302" s="49" t="s">
        <v>58</v>
      </c>
    </row>
    <row r="303" spans="2:23" ht="15" customHeight="1" x14ac:dyDescent="0.2">
      <c r="B303" s="43"/>
      <c r="C303" s="44"/>
      <c r="D303" s="44" t="s">
        <v>97</v>
      </c>
      <c r="E303" s="45"/>
      <c r="F303" s="45"/>
      <c r="G303" s="45" t="s">
        <v>58</v>
      </c>
      <c r="H303" s="45"/>
      <c r="I303" s="44"/>
      <c r="J303" s="47" t="s">
        <v>58</v>
      </c>
      <c r="K303" s="44"/>
      <c r="L303" s="44" t="s">
        <v>76</v>
      </c>
      <c r="M303" s="44"/>
      <c r="N303" s="48"/>
      <c r="O303" s="110">
        <v>3.8</v>
      </c>
      <c r="P303" s="48" t="s">
        <v>78</v>
      </c>
      <c r="Q303" s="44"/>
      <c r="R303" s="69"/>
      <c r="S303" s="154"/>
      <c r="T303" s="44" t="s">
        <v>58</v>
      </c>
      <c r="U303" s="44" t="s">
        <v>54</v>
      </c>
      <c r="V303" s="44" t="s">
        <v>91</v>
      </c>
      <c r="W303" s="49" t="s">
        <v>58</v>
      </c>
    </row>
    <row r="304" spans="2:23" ht="15" customHeight="1" x14ac:dyDescent="0.2">
      <c r="B304" s="43"/>
      <c r="C304" s="44"/>
      <c r="D304" s="44" t="s">
        <v>99</v>
      </c>
      <c r="E304" s="45"/>
      <c r="F304" s="45"/>
      <c r="G304" s="45" t="s">
        <v>58</v>
      </c>
      <c r="H304" s="45"/>
      <c r="I304" s="44"/>
      <c r="J304" s="47" t="s">
        <v>58</v>
      </c>
      <c r="K304" s="44"/>
      <c r="L304" s="44" t="s">
        <v>76</v>
      </c>
      <c r="M304" s="44"/>
      <c r="N304" s="48"/>
      <c r="O304" s="110">
        <v>10.55</v>
      </c>
      <c r="P304" s="48" t="s">
        <v>78</v>
      </c>
      <c r="Q304" s="44"/>
      <c r="R304" s="69"/>
      <c r="S304" s="154"/>
      <c r="T304" s="44" t="s">
        <v>58</v>
      </c>
      <c r="U304" s="44" t="s">
        <v>54</v>
      </c>
      <c r="V304" s="44" t="s">
        <v>91</v>
      </c>
      <c r="W304" s="49" t="s">
        <v>58</v>
      </c>
    </row>
    <row r="305" spans="2:23" ht="15.75" customHeight="1" thickBot="1" x14ac:dyDescent="0.25">
      <c r="B305" s="50"/>
      <c r="C305" s="51"/>
      <c r="D305" s="51" t="s">
        <v>100</v>
      </c>
      <c r="E305" s="52"/>
      <c r="F305" s="52"/>
      <c r="G305" s="52" t="s">
        <v>58</v>
      </c>
      <c r="H305" s="52"/>
      <c r="I305" s="51"/>
      <c r="J305" s="53" t="s">
        <v>58</v>
      </c>
      <c r="K305" s="51"/>
      <c r="L305" s="51" t="s">
        <v>76</v>
      </c>
      <c r="M305" s="51"/>
      <c r="N305" s="54"/>
      <c r="O305" s="113">
        <v>10.55</v>
      </c>
      <c r="P305" s="54" t="s">
        <v>78</v>
      </c>
      <c r="Q305" s="51"/>
      <c r="R305" s="73"/>
      <c r="S305" s="155"/>
      <c r="T305" s="51" t="s">
        <v>58</v>
      </c>
      <c r="U305" s="51" t="s">
        <v>54</v>
      </c>
      <c r="V305" s="51" t="s">
        <v>91</v>
      </c>
      <c r="W305" s="55" t="s">
        <v>58</v>
      </c>
    </row>
    <row r="306" spans="2:23" x14ac:dyDescent="0.2">
      <c r="B306" s="31" t="s">
        <v>43</v>
      </c>
      <c r="C306" s="74" t="s">
        <v>260</v>
      </c>
      <c r="D306" s="32" t="s">
        <v>44</v>
      </c>
      <c r="E306" s="33">
        <v>44620</v>
      </c>
      <c r="F306" s="33" t="s">
        <v>156</v>
      </c>
      <c r="G306" s="33" t="s">
        <v>253</v>
      </c>
      <c r="H306" s="33">
        <v>46387</v>
      </c>
      <c r="I306" s="32" t="s">
        <v>46</v>
      </c>
      <c r="J306" s="56">
        <v>8000</v>
      </c>
      <c r="K306" s="32" t="s">
        <v>48</v>
      </c>
      <c r="L306" s="32" t="s">
        <v>49</v>
      </c>
      <c r="M306" s="34">
        <f>360.54/365</f>
        <v>0.98778082191780825</v>
      </c>
      <c r="N306" s="35" t="s">
        <v>50</v>
      </c>
      <c r="O306" s="35"/>
      <c r="P306" s="35"/>
      <c r="Q306" s="32" t="s">
        <v>254</v>
      </c>
      <c r="R306" s="150" t="s">
        <v>291</v>
      </c>
      <c r="S306" s="32"/>
      <c r="T306" s="32" t="s">
        <v>53</v>
      </c>
      <c r="U306" s="32" t="s">
        <v>54</v>
      </c>
      <c r="V306" s="32" t="s">
        <v>55</v>
      </c>
      <c r="W306" s="36" t="s">
        <v>256</v>
      </c>
    </row>
    <row r="307" spans="2:23" x14ac:dyDescent="0.2">
      <c r="B307" s="20"/>
      <c r="C307" s="15"/>
      <c r="D307" s="38" t="s">
        <v>60</v>
      </c>
      <c r="E307" s="37"/>
      <c r="F307" s="37"/>
      <c r="G307" s="37" t="s">
        <v>58</v>
      </c>
      <c r="H307" s="37" t="s">
        <v>58</v>
      </c>
      <c r="I307" s="15"/>
      <c r="J307" s="93">
        <v>8000</v>
      </c>
      <c r="K307" s="38" t="s">
        <v>48</v>
      </c>
      <c r="L307" s="38" t="s">
        <v>49</v>
      </c>
      <c r="M307" s="93">
        <v>0</v>
      </c>
      <c r="N307" s="79" t="s">
        <v>50</v>
      </c>
      <c r="O307" s="79"/>
      <c r="P307" s="79"/>
      <c r="Q307" s="38"/>
      <c r="R307" s="151"/>
      <c r="S307" s="15"/>
      <c r="T307" s="15" t="s">
        <v>58</v>
      </c>
      <c r="U307" s="15" t="s">
        <v>54</v>
      </c>
      <c r="V307" s="38" t="s">
        <v>55</v>
      </c>
      <c r="W307" s="40" t="s">
        <v>58</v>
      </c>
    </row>
    <row r="308" spans="2:23" x14ac:dyDescent="0.2">
      <c r="B308" s="20"/>
      <c r="C308" s="15"/>
      <c r="D308" s="15" t="s">
        <v>61</v>
      </c>
      <c r="E308" s="37"/>
      <c r="F308" s="37"/>
      <c r="G308" s="37" t="s">
        <v>58</v>
      </c>
      <c r="H308" s="37" t="s">
        <v>58</v>
      </c>
      <c r="I308" s="15"/>
      <c r="J308" s="16">
        <v>2000</v>
      </c>
      <c r="K308" s="15" t="s">
        <v>48</v>
      </c>
      <c r="L308" s="15" t="s">
        <v>49</v>
      </c>
      <c r="M308" s="16">
        <v>0</v>
      </c>
      <c r="N308" s="39" t="s">
        <v>50</v>
      </c>
      <c r="O308" s="39"/>
      <c r="P308" s="39"/>
      <c r="Q308" s="15"/>
      <c r="R308" s="151"/>
      <c r="S308" s="15"/>
      <c r="T308" s="15" t="s">
        <v>58</v>
      </c>
      <c r="U308" s="15" t="s">
        <v>54</v>
      </c>
      <c r="V308" s="15" t="s">
        <v>55</v>
      </c>
      <c r="W308" s="40" t="s">
        <v>58</v>
      </c>
    </row>
    <row r="309" spans="2:23" x14ac:dyDescent="0.2">
      <c r="B309" s="20"/>
      <c r="C309" s="15"/>
      <c r="D309" s="15" t="s">
        <v>63</v>
      </c>
      <c r="E309" s="37"/>
      <c r="F309" s="37"/>
      <c r="G309" s="37" t="s">
        <v>58</v>
      </c>
      <c r="H309" s="37" t="s">
        <v>58</v>
      </c>
      <c r="I309" s="15"/>
      <c r="J309" s="16">
        <v>2000</v>
      </c>
      <c r="K309" s="15" t="s">
        <v>48</v>
      </c>
      <c r="L309" s="15" t="s">
        <v>49</v>
      </c>
      <c r="M309" s="16">
        <v>0</v>
      </c>
      <c r="N309" s="39" t="s">
        <v>50</v>
      </c>
      <c r="O309" s="39"/>
      <c r="P309" s="39"/>
      <c r="Q309" s="15"/>
      <c r="R309" s="151"/>
      <c r="S309" s="15"/>
      <c r="T309" s="15" t="s">
        <v>58</v>
      </c>
      <c r="U309" s="15" t="s">
        <v>54</v>
      </c>
      <c r="V309" s="15" t="s">
        <v>55</v>
      </c>
      <c r="W309" s="40" t="s">
        <v>58</v>
      </c>
    </row>
    <row r="310" spans="2:23" x14ac:dyDescent="0.2">
      <c r="B310" s="20"/>
      <c r="C310" s="15"/>
      <c r="D310" s="15" t="s">
        <v>71</v>
      </c>
      <c r="E310" s="37"/>
      <c r="F310" s="37"/>
      <c r="G310" s="37" t="s">
        <v>58</v>
      </c>
      <c r="H310" s="37">
        <v>45291</v>
      </c>
      <c r="I310" s="15"/>
      <c r="J310" s="16">
        <v>370000</v>
      </c>
      <c r="K310" s="15" t="s">
        <v>73</v>
      </c>
      <c r="L310" s="15" t="s">
        <v>49</v>
      </c>
      <c r="M310" s="16">
        <v>0</v>
      </c>
      <c r="N310" s="39" t="s">
        <v>50</v>
      </c>
      <c r="O310" s="39"/>
      <c r="P310" s="39"/>
      <c r="Q310" s="15"/>
      <c r="R310" s="151"/>
      <c r="S310" s="63"/>
      <c r="T310" s="15" t="s">
        <v>58</v>
      </c>
      <c r="U310" s="15" t="s">
        <v>54</v>
      </c>
      <c r="V310" s="15" t="s">
        <v>55</v>
      </c>
      <c r="W310" s="40" t="s">
        <v>58</v>
      </c>
    </row>
    <row r="311" spans="2:23" x14ac:dyDescent="0.2">
      <c r="B311" s="20"/>
      <c r="C311" s="15"/>
      <c r="D311" s="15" t="s">
        <v>71</v>
      </c>
      <c r="E311" s="37"/>
      <c r="F311" s="37"/>
      <c r="G311" s="85">
        <v>45292</v>
      </c>
      <c r="H311" s="37">
        <v>46387</v>
      </c>
      <c r="I311" s="15"/>
      <c r="J311" s="16">
        <v>320000</v>
      </c>
      <c r="K311" s="15" t="s">
        <v>73</v>
      </c>
      <c r="L311" s="15" t="s">
        <v>49</v>
      </c>
      <c r="M311" s="16">
        <v>0</v>
      </c>
      <c r="N311" s="39" t="s">
        <v>50</v>
      </c>
      <c r="O311" s="39"/>
      <c r="P311" s="39"/>
      <c r="Q311" s="15"/>
      <c r="R311" s="151"/>
      <c r="S311" s="63"/>
      <c r="T311" s="15" t="s">
        <v>58</v>
      </c>
      <c r="U311" s="15" t="s">
        <v>54</v>
      </c>
      <c r="V311" s="15" t="s">
        <v>55</v>
      </c>
      <c r="W311" s="40"/>
    </row>
    <row r="312" spans="2:23" x14ac:dyDescent="0.2">
      <c r="B312" s="20"/>
      <c r="C312" s="15"/>
      <c r="D312" s="15" t="s">
        <v>57</v>
      </c>
      <c r="E312" s="37"/>
      <c r="F312" s="37"/>
      <c r="G312" s="37">
        <v>44621</v>
      </c>
      <c r="H312" s="37" t="s">
        <v>58</v>
      </c>
      <c r="I312" s="15"/>
      <c r="J312" s="16">
        <v>0</v>
      </c>
      <c r="K312" s="15" t="s">
        <v>48</v>
      </c>
      <c r="L312" s="15" t="s">
        <v>49</v>
      </c>
      <c r="M312" s="17">
        <f>27.35/365</f>
        <v>7.4931506849315072E-2</v>
      </c>
      <c r="N312" s="39" t="s">
        <v>50</v>
      </c>
      <c r="O312" s="39"/>
      <c r="P312" s="39"/>
      <c r="Q312" s="15" t="s">
        <v>257</v>
      </c>
      <c r="R312" s="152"/>
      <c r="S312" s="63"/>
      <c r="T312" s="15" t="s">
        <v>58</v>
      </c>
      <c r="U312" s="15" t="s">
        <v>54</v>
      </c>
      <c r="V312" s="15" t="s">
        <v>55</v>
      </c>
      <c r="W312" s="40"/>
    </row>
    <row r="313" spans="2:23" x14ac:dyDescent="0.2">
      <c r="B313" s="43"/>
      <c r="C313" s="44"/>
      <c r="D313" s="44" t="s">
        <v>74</v>
      </c>
      <c r="E313" s="45"/>
      <c r="F313" s="45"/>
      <c r="G313" s="45" t="s">
        <v>58</v>
      </c>
      <c r="H313" s="45" t="s">
        <v>58</v>
      </c>
      <c r="I313" s="44"/>
      <c r="J313" s="47" t="s">
        <v>75</v>
      </c>
      <c r="K313" s="44"/>
      <c r="L313" s="44" t="s">
        <v>76</v>
      </c>
      <c r="M313" s="44"/>
      <c r="N313" s="48"/>
      <c r="O313" s="65">
        <v>9.6699999999999994E-2</v>
      </c>
      <c r="P313" s="48" t="s">
        <v>78</v>
      </c>
      <c r="Q313" s="44"/>
      <c r="R313" s="69"/>
      <c r="S313" s="153" t="s">
        <v>255</v>
      </c>
      <c r="T313" s="44" t="s">
        <v>58</v>
      </c>
      <c r="U313" s="44" t="s">
        <v>54</v>
      </c>
      <c r="V313" s="44" t="s">
        <v>79</v>
      </c>
      <c r="W313" s="49" t="s">
        <v>80</v>
      </c>
    </row>
    <row r="314" spans="2:23" x14ac:dyDescent="0.2">
      <c r="B314" s="43"/>
      <c r="C314" s="44"/>
      <c r="D314" s="44" t="s">
        <v>81</v>
      </c>
      <c r="E314" s="45"/>
      <c r="F314" s="45"/>
      <c r="G314" s="45" t="s">
        <v>58</v>
      </c>
      <c r="H314" s="45" t="s">
        <v>58</v>
      </c>
      <c r="I314" s="44"/>
      <c r="J314" s="47" t="s">
        <v>58</v>
      </c>
      <c r="K314" s="44"/>
      <c r="L314" s="44" t="s">
        <v>76</v>
      </c>
      <c r="M314" s="44"/>
      <c r="N314" s="48"/>
      <c r="O314" s="65">
        <v>9.6699999999999994E-2</v>
      </c>
      <c r="P314" s="48" t="s">
        <v>78</v>
      </c>
      <c r="Q314" s="44"/>
      <c r="R314" s="69"/>
      <c r="S314" s="154"/>
      <c r="T314" s="44" t="s">
        <v>58</v>
      </c>
      <c r="U314" s="44" t="s">
        <v>54</v>
      </c>
      <c r="V314" s="44" t="s">
        <v>79</v>
      </c>
      <c r="W314" s="49" t="s">
        <v>58</v>
      </c>
    </row>
    <row r="315" spans="2:23" x14ac:dyDescent="0.2">
      <c r="B315" s="43"/>
      <c r="C315" s="44"/>
      <c r="D315" s="44" t="s">
        <v>82</v>
      </c>
      <c r="E315" s="45"/>
      <c r="F315" s="45"/>
      <c r="G315" s="45" t="s">
        <v>58</v>
      </c>
      <c r="H315" s="45" t="s">
        <v>58</v>
      </c>
      <c r="I315" s="44"/>
      <c r="J315" s="47" t="s">
        <v>58</v>
      </c>
      <c r="K315" s="44"/>
      <c r="L315" s="44" t="s">
        <v>76</v>
      </c>
      <c r="M315" s="44"/>
      <c r="N315" s="48"/>
      <c r="O315" s="65">
        <v>4.8399999999999999E-2</v>
      </c>
      <c r="P315" s="48" t="s">
        <v>78</v>
      </c>
      <c r="Q315" s="44"/>
      <c r="R315" s="69"/>
      <c r="S315" s="154"/>
      <c r="T315" s="44" t="s">
        <v>58</v>
      </c>
      <c r="U315" s="44" t="s">
        <v>54</v>
      </c>
      <c r="V315" s="44" t="s">
        <v>79</v>
      </c>
      <c r="W315" s="49" t="s">
        <v>58</v>
      </c>
    </row>
    <row r="316" spans="2:23" x14ac:dyDescent="0.2">
      <c r="B316" s="43"/>
      <c r="C316" s="44"/>
      <c r="D316" s="44" t="s">
        <v>84</v>
      </c>
      <c r="E316" s="45"/>
      <c r="F316" s="45"/>
      <c r="G316" s="45" t="s">
        <v>58</v>
      </c>
      <c r="H316" s="45" t="s">
        <v>58</v>
      </c>
      <c r="I316" s="44"/>
      <c r="J316" s="47" t="s">
        <v>58</v>
      </c>
      <c r="K316" s="44"/>
      <c r="L316" s="44" t="s">
        <v>76</v>
      </c>
      <c r="M316" s="44"/>
      <c r="N316" s="48"/>
      <c r="O316" s="65">
        <v>9.6699999999999994E-2</v>
      </c>
      <c r="P316" s="48" t="s">
        <v>78</v>
      </c>
      <c r="Q316" s="44"/>
      <c r="R316" s="69"/>
      <c r="S316" s="154"/>
      <c r="T316" s="44" t="s">
        <v>58</v>
      </c>
      <c r="U316" s="44" t="s">
        <v>54</v>
      </c>
      <c r="V316" s="44" t="s">
        <v>79</v>
      </c>
      <c r="W316" s="49" t="s">
        <v>58</v>
      </c>
    </row>
    <row r="317" spans="2:23" ht="53.25" customHeight="1" x14ac:dyDescent="0.2">
      <c r="B317" s="43"/>
      <c r="C317" s="44"/>
      <c r="D317" s="44" t="s">
        <v>88</v>
      </c>
      <c r="E317" s="45"/>
      <c r="F317" s="45"/>
      <c r="G317" s="45" t="s">
        <v>58</v>
      </c>
      <c r="H317" s="45" t="s">
        <v>58</v>
      </c>
      <c r="I317" s="44"/>
      <c r="J317" s="47" t="s">
        <v>58</v>
      </c>
      <c r="K317" s="44"/>
      <c r="L317" s="44" t="s">
        <v>76</v>
      </c>
      <c r="M317" s="44"/>
      <c r="N317" s="48"/>
      <c r="O317" s="65" t="s">
        <v>258</v>
      </c>
      <c r="P317" s="48" t="s">
        <v>78</v>
      </c>
      <c r="Q317" s="44"/>
      <c r="R317" s="69"/>
      <c r="S317" s="154"/>
      <c r="T317" s="44" t="s">
        <v>58</v>
      </c>
      <c r="U317" s="44" t="s">
        <v>54</v>
      </c>
      <c r="V317" s="44" t="s">
        <v>91</v>
      </c>
      <c r="W317" s="71" t="s">
        <v>259</v>
      </c>
    </row>
    <row r="318" spans="2:23" x14ac:dyDescent="0.2">
      <c r="B318" s="43"/>
      <c r="C318" s="44"/>
      <c r="D318" s="44" t="s">
        <v>93</v>
      </c>
      <c r="E318" s="45"/>
      <c r="F318" s="45"/>
      <c r="G318" s="45" t="s">
        <v>58</v>
      </c>
      <c r="H318" s="45" t="s">
        <v>58</v>
      </c>
      <c r="I318" s="44"/>
      <c r="J318" s="44" t="s">
        <v>58</v>
      </c>
      <c r="K318" s="44"/>
      <c r="L318" s="44" t="s">
        <v>76</v>
      </c>
      <c r="M318" s="44"/>
      <c r="N318" s="48"/>
      <c r="O318" s="65">
        <v>0.97860000000000003</v>
      </c>
      <c r="P318" s="48" t="s">
        <v>78</v>
      </c>
      <c r="Q318" s="44"/>
      <c r="R318" s="69"/>
      <c r="S318" s="154"/>
      <c r="T318" s="44" t="s">
        <v>58</v>
      </c>
      <c r="U318" s="44" t="s">
        <v>54</v>
      </c>
      <c r="V318" s="44" t="s">
        <v>91</v>
      </c>
      <c r="W318" s="49"/>
    </row>
    <row r="319" spans="2:23" x14ac:dyDescent="0.2">
      <c r="B319" s="43"/>
      <c r="C319" s="44"/>
      <c r="D319" s="44" t="s">
        <v>95</v>
      </c>
      <c r="E319" s="45"/>
      <c r="F319" s="45"/>
      <c r="G319" s="45" t="s">
        <v>58</v>
      </c>
      <c r="H319" s="45" t="s">
        <v>58</v>
      </c>
      <c r="I319" s="44"/>
      <c r="J319" s="44" t="s">
        <v>58</v>
      </c>
      <c r="K319" s="44"/>
      <c r="L319" s="44" t="s">
        <v>76</v>
      </c>
      <c r="M319" s="44"/>
      <c r="N319" s="48"/>
      <c r="O319" s="65">
        <f>O318*2</f>
        <v>1.9572000000000001</v>
      </c>
      <c r="P319" s="48" t="s">
        <v>78</v>
      </c>
      <c r="Q319" s="44"/>
      <c r="R319" s="69"/>
      <c r="S319" s="154"/>
      <c r="T319" s="44" t="s">
        <v>58</v>
      </c>
      <c r="U319" s="44" t="s">
        <v>54</v>
      </c>
      <c r="V319" s="44" t="s">
        <v>91</v>
      </c>
      <c r="W319" s="49"/>
    </row>
    <row r="320" spans="2:23" x14ac:dyDescent="0.2">
      <c r="B320" s="43"/>
      <c r="C320" s="44"/>
      <c r="D320" s="44" t="s">
        <v>97</v>
      </c>
      <c r="E320" s="45"/>
      <c r="F320" s="45"/>
      <c r="G320" s="45" t="s">
        <v>58</v>
      </c>
      <c r="H320" s="45" t="s">
        <v>58</v>
      </c>
      <c r="I320" s="44"/>
      <c r="J320" s="44" t="s">
        <v>58</v>
      </c>
      <c r="K320" s="44"/>
      <c r="L320" s="44" t="s">
        <v>76</v>
      </c>
      <c r="M320" s="44"/>
      <c r="N320" s="48"/>
      <c r="O320" s="65">
        <v>3.9350999999999998</v>
      </c>
      <c r="P320" s="48" t="s">
        <v>78</v>
      </c>
      <c r="Q320" s="44"/>
      <c r="R320" s="69"/>
      <c r="S320" s="154"/>
      <c r="T320" s="44" t="s">
        <v>58</v>
      </c>
      <c r="U320" s="44" t="s">
        <v>54</v>
      </c>
      <c r="V320" s="44" t="s">
        <v>91</v>
      </c>
      <c r="W320" s="49"/>
    </row>
    <row r="321" spans="2:23" x14ac:dyDescent="0.2">
      <c r="B321" s="43"/>
      <c r="C321" s="44"/>
      <c r="D321" s="44" t="s">
        <v>99</v>
      </c>
      <c r="E321" s="45"/>
      <c r="F321" s="45"/>
      <c r="G321" s="45" t="s">
        <v>58</v>
      </c>
      <c r="H321" s="45" t="s">
        <v>58</v>
      </c>
      <c r="I321" s="44"/>
      <c r="J321" s="44" t="s">
        <v>58</v>
      </c>
      <c r="K321" s="44"/>
      <c r="L321" s="44" t="s">
        <v>76</v>
      </c>
      <c r="M321" s="44"/>
      <c r="N321" s="48"/>
      <c r="O321" s="65">
        <v>10.929600000000001</v>
      </c>
      <c r="P321" s="48" t="s">
        <v>78</v>
      </c>
      <c r="Q321" s="44"/>
      <c r="R321" s="69"/>
      <c r="S321" s="154"/>
      <c r="T321" s="44" t="s">
        <v>58</v>
      </c>
      <c r="U321" s="44" t="s">
        <v>54</v>
      </c>
      <c r="V321" s="44" t="s">
        <v>91</v>
      </c>
      <c r="W321" s="49"/>
    </row>
    <row r="322" spans="2:23" ht="13.5" thickBot="1" x14ac:dyDescent="0.25">
      <c r="B322" s="50"/>
      <c r="C322" s="51"/>
      <c r="D322" s="120" t="s">
        <v>100</v>
      </c>
      <c r="E322" s="52"/>
      <c r="F322" s="52"/>
      <c r="G322" s="52" t="s">
        <v>58</v>
      </c>
      <c r="H322" s="52" t="s">
        <v>58</v>
      </c>
      <c r="I322" s="51"/>
      <c r="J322" s="51" t="s">
        <v>58</v>
      </c>
      <c r="K322" s="51"/>
      <c r="L322" s="51" t="s">
        <v>76</v>
      </c>
      <c r="M322" s="51"/>
      <c r="N322" s="54"/>
      <c r="O322" s="72">
        <v>10.929600000000001</v>
      </c>
      <c r="P322" s="54" t="s">
        <v>78</v>
      </c>
      <c r="Q322" s="51"/>
      <c r="R322" s="73"/>
      <c r="S322" s="155"/>
      <c r="T322" s="51" t="s">
        <v>58</v>
      </c>
      <c r="U322" s="51" t="s">
        <v>54</v>
      </c>
      <c r="V322" s="51" t="s">
        <v>91</v>
      </c>
      <c r="W322" s="55"/>
    </row>
    <row r="323" spans="2:23" x14ac:dyDescent="0.2">
      <c r="B323" s="31" t="s">
        <v>43</v>
      </c>
      <c r="C323" s="74" t="s">
        <v>292</v>
      </c>
      <c r="D323" s="32" t="s">
        <v>44</v>
      </c>
      <c r="E323" s="33">
        <v>45474</v>
      </c>
      <c r="F323" s="33" t="s">
        <v>156</v>
      </c>
      <c r="G323" s="33">
        <v>46753</v>
      </c>
      <c r="H323" s="33">
        <v>55884</v>
      </c>
      <c r="I323" s="32" t="s">
        <v>46</v>
      </c>
      <c r="J323" s="56">
        <v>45000</v>
      </c>
      <c r="K323" s="32" t="s">
        <v>48</v>
      </c>
      <c r="L323" s="32" t="s">
        <v>49</v>
      </c>
      <c r="M323" s="34">
        <f>327/365</f>
        <v>0.89589041095890409</v>
      </c>
      <c r="N323" s="35" t="s">
        <v>50</v>
      </c>
      <c r="O323" s="35"/>
      <c r="P323" s="35"/>
      <c r="Q323" s="100" t="s">
        <v>275</v>
      </c>
      <c r="R323" s="150" t="s">
        <v>293</v>
      </c>
      <c r="S323" s="139"/>
      <c r="T323" s="32" t="s">
        <v>53</v>
      </c>
      <c r="U323" s="32" t="s">
        <v>54</v>
      </c>
      <c r="V323" s="32" t="s">
        <v>55</v>
      </c>
      <c r="W323" s="140"/>
    </row>
    <row r="324" spans="2:23" x14ac:dyDescent="0.2">
      <c r="B324" s="129"/>
      <c r="C324" s="127"/>
      <c r="D324" s="38" t="s">
        <v>60</v>
      </c>
      <c r="E324" s="130"/>
      <c r="F324" s="130"/>
      <c r="G324" s="37" t="s">
        <v>58</v>
      </c>
      <c r="H324" s="37" t="s">
        <v>58</v>
      </c>
      <c r="I324" s="15"/>
      <c r="J324" s="93">
        <v>45000</v>
      </c>
      <c r="K324" s="38" t="s">
        <v>48</v>
      </c>
      <c r="L324" s="38" t="s">
        <v>49</v>
      </c>
      <c r="M324" s="93">
        <v>0</v>
      </c>
      <c r="N324" s="79" t="s">
        <v>50</v>
      </c>
      <c r="O324" s="79"/>
      <c r="P324" s="79"/>
      <c r="Q324" s="101"/>
      <c r="R324" s="151"/>
      <c r="S324" s="126"/>
      <c r="T324" s="15" t="s">
        <v>58</v>
      </c>
      <c r="U324" s="15" t="s">
        <v>54</v>
      </c>
      <c r="V324" s="15" t="s">
        <v>55</v>
      </c>
      <c r="W324" s="128"/>
    </row>
    <row r="325" spans="2:23" x14ac:dyDescent="0.2">
      <c r="B325" s="129"/>
      <c r="C325" s="127"/>
      <c r="D325" s="15" t="s">
        <v>61</v>
      </c>
      <c r="E325" s="130"/>
      <c r="F325" s="130"/>
      <c r="G325" s="37" t="s">
        <v>58</v>
      </c>
      <c r="H325" s="37" t="s">
        <v>58</v>
      </c>
      <c r="I325" s="15"/>
      <c r="J325" s="16">
        <v>11250</v>
      </c>
      <c r="K325" s="15" t="s">
        <v>48</v>
      </c>
      <c r="L325" s="15" t="s">
        <v>49</v>
      </c>
      <c r="M325" s="16">
        <v>0</v>
      </c>
      <c r="N325" s="39" t="s">
        <v>50</v>
      </c>
      <c r="O325" s="39"/>
      <c r="P325" s="39"/>
      <c r="Q325" s="102"/>
      <c r="R325" s="151"/>
      <c r="S325" s="126"/>
      <c r="T325" s="15" t="s">
        <v>58</v>
      </c>
      <c r="U325" s="15" t="s">
        <v>54</v>
      </c>
      <c r="V325" s="15" t="s">
        <v>55</v>
      </c>
      <c r="W325" s="128"/>
    </row>
    <row r="326" spans="2:23" x14ac:dyDescent="0.2">
      <c r="B326" s="129"/>
      <c r="C326" s="127"/>
      <c r="D326" s="15" t="s">
        <v>63</v>
      </c>
      <c r="E326" s="130"/>
      <c r="F326" s="130"/>
      <c r="G326" s="37" t="s">
        <v>58</v>
      </c>
      <c r="H326" s="37" t="s">
        <v>58</v>
      </c>
      <c r="I326" s="15"/>
      <c r="J326" s="16">
        <v>11250</v>
      </c>
      <c r="K326" s="15" t="s">
        <v>48</v>
      </c>
      <c r="L326" s="15" t="s">
        <v>49</v>
      </c>
      <c r="M326" s="16">
        <v>0</v>
      </c>
      <c r="N326" s="39" t="s">
        <v>50</v>
      </c>
      <c r="O326" s="39"/>
      <c r="P326" s="39"/>
      <c r="Q326" s="102"/>
      <c r="R326" s="151"/>
      <c r="S326" s="126"/>
      <c r="T326" s="15" t="s">
        <v>58</v>
      </c>
      <c r="U326" s="15" t="s">
        <v>54</v>
      </c>
      <c r="V326" s="15" t="s">
        <v>55</v>
      </c>
      <c r="W326" s="128"/>
    </row>
    <row r="327" spans="2:23" x14ac:dyDescent="0.2">
      <c r="B327" s="129"/>
      <c r="C327" s="127"/>
      <c r="D327" s="15" t="s">
        <v>71</v>
      </c>
      <c r="E327" s="130"/>
      <c r="F327" s="130"/>
      <c r="G327" s="37" t="s">
        <v>234</v>
      </c>
      <c r="H327" s="37" t="s">
        <v>58</v>
      </c>
      <c r="I327" s="15"/>
      <c r="J327" s="16">
        <v>1800000</v>
      </c>
      <c r="K327" s="15" t="s">
        <v>73</v>
      </c>
      <c r="L327" s="15" t="s">
        <v>49</v>
      </c>
      <c r="M327" s="16">
        <v>0</v>
      </c>
      <c r="N327" s="39" t="s">
        <v>50</v>
      </c>
      <c r="O327" s="39"/>
      <c r="P327" s="39"/>
      <c r="Q327" s="102"/>
      <c r="R327" s="151"/>
      <c r="S327" s="126"/>
      <c r="T327" s="15" t="s">
        <v>58</v>
      </c>
      <c r="U327" s="15" t="s">
        <v>54</v>
      </c>
      <c r="V327" s="15" t="s">
        <v>55</v>
      </c>
      <c r="W327" s="128"/>
    </row>
    <row r="328" spans="2:23" x14ac:dyDescent="0.2">
      <c r="B328" s="129"/>
      <c r="C328" s="127"/>
      <c r="D328" s="15" t="s">
        <v>57</v>
      </c>
      <c r="E328" s="130"/>
      <c r="F328" s="130"/>
      <c r="G328" s="37" t="s">
        <v>58</v>
      </c>
      <c r="H328" s="37" t="s">
        <v>235</v>
      </c>
      <c r="I328" s="15"/>
      <c r="J328" s="16">
        <v>0</v>
      </c>
      <c r="K328" s="15" t="s">
        <v>48</v>
      </c>
      <c r="L328" s="15" t="s">
        <v>49</v>
      </c>
      <c r="M328" s="17">
        <f>30.92/365</f>
        <v>8.4712328767123299E-2</v>
      </c>
      <c r="N328" s="39" t="s">
        <v>50</v>
      </c>
      <c r="O328" s="39"/>
      <c r="P328" s="39"/>
      <c r="Q328" s="102" t="s">
        <v>276</v>
      </c>
      <c r="R328" s="151"/>
      <c r="S328" s="126"/>
      <c r="T328" s="15" t="s">
        <v>58</v>
      </c>
      <c r="U328" s="15" t="s">
        <v>54</v>
      </c>
      <c r="V328" s="15" t="s">
        <v>55</v>
      </c>
      <c r="W328" s="128"/>
    </row>
    <row r="329" spans="2:23" x14ac:dyDescent="0.2">
      <c r="B329" s="129"/>
      <c r="C329" s="127"/>
      <c r="D329" s="15" t="s">
        <v>64</v>
      </c>
      <c r="E329" s="130"/>
      <c r="F329" s="130"/>
      <c r="G329" s="37" t="s">
        <v>58</v>
      </c>
      <c r="H329" s="37" t="s">
        <v>235</v>
      </c>
      <c r="I329" s="15"/>
      <c r="J329" s="16">
        <v>0</v>
      </c>
      <c r="K329" s="15" t="s">
        <v>48</v>
      </c>
      <c r="L329" s="15" t="s">
        <v>49</v>
      </c>
      <c r="M329" s="16">
        <v>0</v>
      </c>
      <c r="N329" s="39" t="s">
        <v>50</v>
      </c>
      <c r="O329" s="39"/>
      <c r="P329" s="39"/>
      <c r="Q329" s="101"/>
      <c r="R329" s="152"/>
      <c r="S329" s="127"/>
      <c r="T329" s="15" t="s">
        <v>58</v>
      </c>
      <c r="U329" s="15" t="s">
        <v>54</v>
      </c>
      <c r="V329" s="15" t="s">
        <v>55</v>
      </c>
      <c r="W329" s="128"/>
    </row>
    <row r="330" spans="2:23" x14ac:dyDescent="0.2">
      <c r="B330" s="122"/>
      <c r="C330" s="121"/>
      <c r="D330" s="44" t="s">
        <v>74</v>
      </c>
      <c r="E330" s="123"/>
      <c r="F330" s="124"/>
      <c r="G330" s="45" t="s">
        <v>58</v>
      </c>
      <c r="H330" s="45" t="s">
        <v>58</v>
      </c>
      <c r="I330" s="44"/>
      <c r="J330" s="105" t="s">
        <v>75</v>
      </c>
      <c r="K330" s="44"/>
      <c r="L330" s="44" t="s">
        <v>76</v>
      </c>
      <c r="M330" s="44"/>
      <c r="N330" s="48"/>
      <c r="O330" s="65">
        <v>0.1094</v>
      </c>
      <c r="P330" s="48" t="s">
        <v>78</v>
      </c>
      <c r="Q330" s="121"/>
      <c r="R330" s="131"/>
      <c r="S330" s="153" t="s">
        <v>293</v>
      </c>
      <c r="T330" s="44" t="s">
        <v>58</v>
      </c>
      <c r="U330" s="44" t="s">
        <v>54</v>
      </c>
      <c r="V330" s="44" t="s">
        <v>79</v>
      </c>
      <c r="W330" s="49" t="s">
        <v>80</v>
      </c>
    </row>
    <row r="331" spans="2:23" x14ac:dyDescent="0.2">
      <c r="B331" s="122"/>
      <c r="C331" s="121"/>
      <c r="D331" s="44" t="s">
        <v>81</v>
      </c>
      <c r="E331" s="123"/>
      <c r="F331" s="124"/>
      <c r="G331" s="45" t="s">
        <v>58</v>
      </c>
      <c r="H331" s="45" t="s">
        <v>58</v>
      </c>
      <c r="I331" s="44"/>
      <c r="J331" s="105" t="s">
        <v>58</v>
      </c>
      <c r="K331" s="44"/>
      <c r="L331" s="44" t="s">
        <v>76</v>
      </c>
      <c r="M331" s="44"/>
      <c r="N331" s="48"/>
      <c r="O331" s="65">
        <v>0.1094</v>
      </c>
      <c r="P331" s="48" t="s">
        <v>78</v>
      </c>
      <c r="Q331" s="121"/>
      <c r="R331" s="125"/>
      <c r="S331" s="154"/>
      <c r="T331" s="44" t="s">
        <v>58</v>
      </c>
      <c r="U331" s="44" t="s">
        <v>54</v>
      </c>
      <c r="V331" s="44" t="s">
        <v>79</v>
      </c>
      <c r="W331" s="49" t="s">
        <v>58</v>
      </c>
    </row>
    <row r="332" spans="2:23" x14ac:dyDescent="0.2">
      <c r="B332" s="122"/>
      <c r="C332" s="121"/>
      <c r="D332" s="44" t="s">
        <v>82</v>
      </c>
      <c r="E332" s="123"/>
      <c r="F332" s="124"/>
      <c r="G332" s="45" t="s">
        <v>58</v>
      </c>
      <c r="H332" s="45" t="s">
        <v>58</v>
      </c>
      <c r="I332" s="44"/>
      <c r="J332" s="105" t="s">
        <v>58</v>
      </c>
      <c r="K332" s="44"/>
      <c r="L332" s="44" t="s">
        <v>76</v>
      </c>
      <c r="M332" s="44"/>
      <c r="N332" s="48"/>
      <c r="O332" s="65">
        <v>5.4800000000000001E-2</v>
      </c>
      <c r="P332" s="48" t="s">
        <v>78</v>
      </c>
      <c r="Q332" s="121"/>
      <c r="R332" s="125"/>
      <c r="S332" s="154"/>
      <c r="T332" s="44" t="s">
        <v>58</v>
      </c>
      <c r="U332" s="44" t="s">
        <v>54</v>
      </c>
      <c r="V332" s="44" t="s">
        <v>79</v>
      </c>
      <c r="W332" s="49" t="s">
        <v>58</v>
      </c>
    </row>
    <row r="333" spans="2:23" x14ac:dyDescent="0.2">
      <c r="B333" s="122"/>
      <c r="C333" s="121"/>
      <c r="D333" s="44" t="s">
        <v>84</v>
      </c>
      <c r="E333" s="123"/>
      <c r="F333" s="124"/>
      <c r="G333" s="45" t="s">
        <v>58</v>
      </c>
      <c r="H333" s="45" t="s">
        <v>58</v>
      </c>
      <c r="I333" s="44"/>
      <c r="J333" s="105" t="s">
        <v>58</v>
      </c>
      <c r="K333" s="44"/>
      <c r="L333" s="44" t="s">
        <v>76</v>
      </c>
      <c r="M333" s="44"/>
      <c r="N333" s="48"/>
      <c r="O333" s="65">
        <v>0.1094</v>
      </c>
      <c r="P333" s="48" t="s">
        <v>78</v>
      </c>
      <c r="Q333" s="121"/>
      <c r="R333" s="125"/>
      <c r="S333" s="154"/>
      <c r="T333" s="44" t="s">
        <v>58</v>
      </c>
      <c r="U333" s="44" t="s">
        <v>54</v>
      </c>
      <c r="V333" s="44" t="s">
        <v>79</v>
      </c>
      <c r="W333" s="49" t="s">
        <v>58</v>
      </c>
    </row>
    <row r="334" spans="2:23" x14ac:dyDescent="0.2">
      <c r="B334" s="122"/>
      <c r="C334" s="121"/>
      <c r="D334" s="44" t="s">
        <v>277</v>
      </c>
      <c r="E334" s="123"/>
      <c r="F334" s="124"/>
      <c r="G334" s="45" t="s">
        <v>58</v>
      </c>
      <c r="H334" s="45" t="s">
        <v>58</v>
      </c>
      <c r="I334" s="44"/>
      <c r="J334" s="105" t="s">
        <v>58</v>
      </c>
      <c r="K334" s="44"/>
      <c r="L334" s="44" t="s">
        <v>76</v>
      </c>
      <c r="M334" s="44"/>
      <c r="N334" s="48"/>
      <c r="O334" s="65">
        <v>1.83E-2</v>
      </c>
      <c r="P334" s="48" t="s">
        <v>78</v>
      </c>
      <c r="Q334" s="121"/>
      <c r="R334" s="125"/>
      <c r="S334" s="154"/>
      <c r="T334" s="44" t="s">
        <v>58</v>
      </c>
      <c r="U334" s="44" t="s">
        <v>54</v>
      </c>
      <c r="V334" s="44" t="s">
        <v>79</v>
      </c>
      <c r="W334" s="49" t="s">
        <v>58</v>
      </c>
    </row>
    <row r="335" spans="2:23" x14ac:dyDescent="0.2">
      <c r="B335" s="122"/>
      <c r="C335" s="121"/>
      <c r="D335" s="44" t="s">
        <v>87</v>
      </c>
      <c r="E335" s="123"/>
      <c r="F335" s="124"/>
      <c r="G335" s="45" t="s">
        <v>58</v>
      </c>
      <c r="H335" s="45" t="s">
        <v>58</v>
      </c>
      <c r="I335" s="44"/>
      <c r="J335" s="105" t="s">
        <v>58</v>
      </c>
      <c r="K335" s="44"/>
      <c r="L335" s="44" t="s">
        <v>76</v>
      </c>
      <c r="M335" s="44"/>
      <c r="N335" s="48"/>
      <c r="O335" s="65">
        <v>1.83E-2</v>
      </c>
      <c r="P335" s="48" t="s">
        <v>78</v>
      </c>
      <c r="Q335" s="121"/>
      <c r="R335" s="125"/>
      <c r="S335" s="154"/>
      <c r="T335" s="44" t="s">
        <v>58</v>
      </c>
      <c r="U335" s="44" t="s">
        <v>54</v>
      </c>
      <c r="V335" s="44" t="s">
        <v>79</v>
      </c>
      <c r="W335" s="49" t="s">
        <v>58</v>
      </c>
    </row>
    <row r="336" spans="2:23" x14ac:dyDescent="0.2">
      <c r="B336" s="122"/>
      <c r="C336" s="121"/>
      <c r="D336" s="44" t="s">
        <v>88</v>
      </c>
      <c r="E336" s="123"/>
      <c r="F336" s="124"/>
      <c r="G336" s="45" t="s">
        <v>58</v>
      </c>
      <c r="H336" s="45" t="s">
        <v>58</v>
      </c>
      <c r="I336" s="44"/>
      <c r="J336" s="105" t="s">
        <v>58</v>
      </c>
      <c r="K336" s="44"/>
      <c r="L336" s="44" t="s">
        <v>76</v>
      </c>
      <c r="M336" s="44"/>
      <c r="N336" s="48"/>
      <c r="O336" s="65">
        <v>1.1137999999999999</v>
      </c>
      <c r="P336" s="48" t="s">
        <v>78</v>
      </c>
      <c r="Q336" s="121"/>
      <c r="R336" s="125"/>
      <c r="S336" s="154"/>
      <c r="T336" s="44" t="s">
        <v>58</v>
      </c>
      <c r="U336" s="44" t="s">
        <v>54</v>
      </c>
      <c r="V336" s="44" t="s">
        <v>91</v>
      </c>
      <c r="W336" s="49"/>
    </row>
    <row r="337" spans="2:23" x14ac:dyDescent="0.2">
      <c r="B337" s="122"/>
      <c r="C337" s="121"/>
      <c r="D337" s="44" t="s">
        <v>93</v>
      </c>
      <c r="E337" s="123"/>
      <c r="F337" s="124"/>
      <c r="G337" s="45" t="s">
        <v>58</v>
      </c>
      <c r="H337" s="45" t="s">
        <v>58</v>
      </c>
      <c r="I337" s="44"/>
      <c r="J337" s="105" t="s">
        <v>58</v>
      </c>
      <c r="K337" s="44"/>
      <c r="L337" s="44" t="s">
        <v>76</v>
      </c>
      <c r="M337" s="44"/>
      <c r="N337" s="48"/>
      <c r="O337" s="65">
        <v>1.1137999999999999</v>
      </c>
      <c r="P337" s="48" t="s">
        <v>78</v>
      </c>
      <c r="Q337" s="121"/>
      <c r="R337" s="125"/>
      <c r="S337" s="154"/>
      <c r="T337" s="44" t="s">
        <v>58</v>
      </c>
      <c r="U337" s="44" t="s">
        <v>54</v>
      </c>
      <c r="V337" s="44" t="s">
        <v>91</v>
      </c>
      <c r="W337" s="49"/>
    </row>
    <row r="338" spans="2:23" x14ac:dyDescent="0.2">
      <c r="B338" s="122"/>
      <c r="C338" s="121"/>
      <c r="D338" s="44" t="s">
        <v>95</v>
      </c>
      <c r="E338" s="123"/>
      <c r="F338" s="124"/>
      <c r="G338" s="45" t="s">
        <v>58</v>
      </c>
      <c r="H338" s="45" t="s">
        <v>58</v>
      </c>
      <c r="I338" s="44"/>
      <c r="J338" s="105" t="s">
        <v>58</v>
      </c>
      <c r="K338" s="44"/>
      <c r="L338" s="44" t="s">
        <v>76</v>
      </c>
      <c r="M338" s="44"/>
      <c r="N338" s="48"/>
      <c r="O338" s="65">
        <v>2.1806999999999999</v>
      </c>
      <c r="P338" s="48" t="s">
        <v>78</v>
      </c>
      <c r="Q338" s="121"/>
      <c r="R338" s="125"/>
      <c r="S338" s="154"/>
      <c r="T338" s="44" t="s">
        <v>58</v>
      </c>
      <c r="U338" s="44" t="s">
        <v>54</v>
      </c>
      <c r="V338" s="44" t="s">
        <v>91</v>
      </c>
      <c r="W338" s="49"/>
    </row>
    <row r="339" spans="2:23" x14ac:dyDescent="0.2">
      <c r="B339" s="122"/>
      <c r="C339" s="121"/>
      <c r="D339" s="44" t="s">
        <v>97</v>
      </c>
      <c r="E339" s="123"/>
      <c r="F339" s="124"/>
      <c r="G339" s="45" t="s">
        <v>58</v>
      </c>
      <c r="H339" s="45" t="s">
        <v>58</v>
      </c>
      <c r="I339" s="44"/>
      <c r="J339" s="105" t="s">
        <v>58</v>
      </c>
      <c r="K339" s="44"/>
      <c r="L339" s="44" t="s">
        <v>76</v>
      </c>
      <c r="M339" s="44"/>
      <c r="N339" s="48"/>
      <c r="O339" s="65">
        <v>4.4553000000000003</v>
      </c>
      <c r="P339" s="48" t="s">
        <v>78</v>
      </c>
      <c r="Q339" s="121"/>
      <c r="R339" s="125"/>
      <c r="S339" s="154"/>
      <c r="T339" s="44" t="s">
        <v>58</v>
      </c>
      <c r="U339" s="44" t="s">
        <v>54</v>
      </c>
      <c r="V339" s="44" t="s">
        <v>91</v>
      </c>
      <c r="W339" s="49"/>
    </row>
    <row r="340" spans="2:23" x14ac:dyDescent="0.2">
      <c r="B340" s="122"/>
      <c r="C340" s="121"/>
      <c r="D340" s="44" t="s">
        <v>99</v>
      </c>
      <c r="E340" s="123"/>
      <c r="F340" s="124"/>
      <c r="G340" s="45" t="s">
        <v>58</v>
      </c>
      <c r="H340" s="45" t="s">
        <v>58</v>
      </c>
      <c r="I340" s="44"/>
      <c r="J340" s="105" t="s">
        <v>58</v>
      </c>
      <c r="K340" s="44"/>
      <c r="L340" s="44" t="s">
        <v>76</v>
      </c>
      <c r="M340" s="44"/>
      <c r="N340" s="48"/>
      <c r="O340" s="65">
        <v>12.3576</v>
      </c>
      <c r="P340" s="48" t="s">
        <v>78</v>
      </c>
      <c r="Q340" s="121"/>
      <c r="R340" s="125"/>
      <c r="S340" s="154"/>
      <c r="T340" s="44" t="s">
        <v>58</v>
      </c>
      <c r="U340" s="44" t="s">
        <v>54</v>
      </c>
      <c r="V340" s="44" t="s">
        <v>91</v>
      </c>
      <c r="W340" s="49"/>
    </row>
    <row r="341" spans="2:23" ht="13.5" thickBot="1" x14ac:dyDescent="0.25">
      <c r="B341" s="141"/>
      <c r="C341" s="142"/>
      <c r="D341" s="145" t="s">
        <v>100</v>
      </c>
      <c r="E341" s="143"/>
      <c r="F341" s="143"/>
      <c r="G341" s="146" t="s">
        <v>58</v>
      </c>
      <c r="H341" s="146" t="s">
        <v>58</v>
      </c>
      <c r="I341" s="145"/>
      <c r="J341" s="145" t="s">
        <v>58</v>
      </c>
      <c r="K341" s="145"/>
      <c r="L341" s="145" t="s">
        <v>76</v>
      </c>
      <c r="M341" s="145"/>
      <c r="N341" s="147"/>
      <c r="O341" s="148">
        <v>12.3576</v>
      </c>
      <c r="P341" s="147" t="s">
        <v>78</v>
      </c>
      <c r="Q341" s="142"/>
      <c r="R341" s="144"/>
      <c r="S341" s="155"/>
      <c r="T341" s="51" t="s">
        <v>58</v>
      </c>
      <c r="U341" s="51" t="s">
        <v>54</v>
      </c>
      <c r="V341" s="145" t="s">
        <v>91</v>
      </c>
      <c r="W341" s="149"/>
    </row>
    <row r="342" spans="2:23" ht="15" x14ac:dyDescent="0.2">
      <c r="B342" s="8"/>
      <c r="C342" s="78"/>
      <c r="D342" s="8"/>
      <c r="E342" s="8"/>
      <c r="F342" s="8"/>
      <c r="G342" s="8"/>
      <c r="H342" s="8"/>
      <c r="I342" s="8"/>
      <c r="J342" s="8"/>
    </row>
    <row r="343" spans="2:23" ht="15.75" x14ac:dyDescent="0.25">
      <c r="B343" s="115"/>
      <c r="C343" s="78"/>
      <c r="D343" s="8"/>
      <c r="E343" s="8"/>
      <c r="F343" s="8"/>
      <c r="G343" s="8"/>
      <c r="H343" s="8"/>
      <c r="I343" s="8"/>
      <c r="J343" s="8"/>
    </row>
    <row r="344" spans="2:23" ht="15.75" x14ac:dyDescent="0.25">
      <c r="B344" s="115" t="s">
        <v>294</v>
      </c>
      <c r="C344" s="117"/>
      <c r="D344" s="118"/>
      <c r="E344" s="8"/>
      <c r="F344" s="8"/>
      <c r="G344" s="8"/>
      <c r="H344" s="8"/>
      <c r="I344" s="8"/>
      <c r="J344" s="8"/>
    </row>
    <row r="345" spans="2:23" ht="15" x14ac:dyDescent="0.2">
      <c r="B345" s="8"/>
      <c r="C345" s="78"/>
      <c r="D345" s="8"/>
      <c r="E345" s="8"/>
      <c r="F345" s="8"/>
      <c r="G345" s="8"/>
      <c r="H345" s="8"/>
      <c r="I345" s="8"/>
      <c r="J345" s="8"/>
    </row>
    <row r="346" spans="2:23" ht="15.75" x14ac:dyDescent="0.25">
      <c r="B346" s="115" t="s">
        <v>261</v>
      </c>
      <c r="C346" s="78"/>
      <c r="D346" s="8"/>
      <c r="E346" s="8"/>
      <c r="F346" s="8"/>
      <c r="G346" s="8"/>
      <c r="H346" s="8"/>
      <c r="I346" s="8"/>
      <c r="J346" s="8"/>
    </row>
    <row r="347" spans="2:23" ht="15" x14ac:dyDescent="0.2">
      <c r="B347" s="8"/>
      <c r="C347" s="78"/>
      <c r="D347" s="8"/>
      <c r="E347" s="8"/>
      <c r="F347" s="8"/>
      <c r="G347" s="8"/>
      <c r="H347" s="8"/>
      <c r="I347" s="8"/>
      <c r="J347" s="8"/>
    </row>
    <row r="348" spans="2:23" ht="15.75" x14ac:dyDescent="0.25">
      <c r="B348" s="115" t="s">
        <v>264</v>
      </c>
      <c r="C348" s="78"/>
      <c r="D348" s="8"/>
      <c r="E348" s="8"/>
      <c r="F348" s="8"/>
      <c r="G348" s="8"/>
      <c r="H348" s="8"/>
      <c r="I348" s="8"/>
      <c r="J348" s="8"/>
    </row>
    <row r="349" spans="2:23" ht="15" x14ac:dyDescent="0.2">
      <c r="B349" s="8"/>
      <c r="C349" s="78"/>
      <c r="D349" s="8"/>
      <c r="E349" s="8"/>
      <c r="F349" s="8"/>
      <c r="G349" s="8"/>
      <c r="H349" s="8"/>
      <c r="I349" s="8"/>
      <c r="J349" s="8"/>
    </row>
    <row r="350" spans="2:23" ht="15" x14ac:dyDescent="0.2">
      <c r="B350" s="8"/>
      <c r="C350" s="78"/>
      <c r="D350" s="8"/>
      <c r="E350" s="8"/>
      <c r="F350" s="8"/>
      <c r="G350" s="8"/>
      <c r="H350" s="8"/>
      <c r="I350" s="8"/>
      <c r="J350" s="8"/>
    </row>
    <row r="351" spans="2:23" ht="15" x14ac:dyDescent="0.2">
      <c r="B351" s="8"/>
      <c r="C351" s="78"/>
      <c r="D351" s="8"/>
      <c r="E351" s="8"/>
      <c r="F351" s="8"/>
      <c r="G351" s="8"/>
      <c r="H351" s="8"/>
      <c r="I351" s="8"/>
      <c r="J351" s="8"/>
    </row>
    <row r="352" spans="2:23" ht="15" x14ac:dyDescent="0.2">
      <c r="B352" s="8"/>
      <c r="C352" s="78"/>
      <c r="D352" s="8"/>
      <c r="E352" s="8"/>
      <c r="F352" s="8"/>
      <c r="G352" s="8"/>
      <c r="H352" s="8"/>
      <c r="I352" s="8"/>
      <c r="J352" s="8"/>
    </row>
    <row r="353" spans="2:10" ht="15" x14ac:dyDescent="0.2">
      <c r="B353" s="8"/>
      <c r="C353" s="78"/>
      <c r="D353" s="8"/>
      <c r="E353" s="8"/>
      <c r="F353" s="8"/>
      <c r="G353" s="8"/>
      <c r="H353" s="8"/>
      <c r="I353" s="8"/>
      <c r="J353" s="8"/>
    </row>
    <row r="354" spans="2:10" ht="15" x14ac:dyDescent="0.2">
      <c r="B354" s="8"/>
      <c r="C354" s="78"/>
      <c r="D354" s="8"/>
      <c r="E354" s="8"/>
      <c r="F354" s="8"/>
      <c r="G354" s="8"/>
      <c r="H354" s="8"/>
      <c r="I354" s="8"/>
      <c r="J354" s="8"/>
    </row>
    <row r="355" spans="2:10" ht="15" x14ac:dyDescent="0.2">
      <c r="B355" s="8"/>
      <c r="C355" s="78"/>
      <c r="D355" s="8"/>
      <c r="E355" s="8"/>
      <c r="F355" s="8"/>
      <c r="G355" s="8"/>
      <c r="H355" s="8"/>
      <c r="I355" s="8"/>
      <c r="J355" s="8"/>
    </row>
    <row r="356" spans="2:10" ht="15" x14ac:dyDescent="0.2">
      <c r="B356" s="8"/>
      <c r="C356" s="78"/>
      <c r="D356" s="8"/>
      <c r="E356" s="8"/>
      <c r="F356" s="8"/>
      <c r="G356" s="8"/>
      <c r="H356" s="8"/>
      <c r="I356" s="8"/>
      <c r="J356" s="8"/>
    </row>
    <row r="357" spans="2:10" ht="15" x14ac:dyDescent="0.2">
      <c r="B357" s="8"/>
      <c r="C357" s="78"/>
      <c r="D357" s="8"/>
      <c r="E357" s="8"/>
      <c r="F357" s="8"/>
      <c r="G357" s="8"/>
      <c r="H357" s="8"/>
      <c r="I357" s="8"/>
      <c r="J357" s="8"/>
    </row>
    <row r="358" spans="2:10" ht="15" x14ac:dyDescent="0.2">
      <c r="B358" s="8"/>
      <c r="C358" s="78"/>
      <c r="D358" s="8"/>
      <c r="E358" s="8"/>
      <c r="F358" s="8"/>
      <c r="G358" s="8"/>
      <c r="H358" s="8"/>
      <c r="I358" s="8"/>
      <c r="J358" s="8"/>
    </row>
    <row r="359" spans="2:10" ht="15" x14ac:dyDescent="0.2">
      <c r="B359" s="8"/>
      <c r="C359" s="78"/>
      <c r="D359" s="8"/>
      <c r="E359" s="8"/>
      <c r="F359" s="8"/>
      <c r="G359" s="8"/>
      <c r="H359" s="8"/>
      <c r="I359" s="8"/>
      <c r="J359" s="8"/>
    </row>
    <row r="360" spans="2:10" ht="15" x14ac:dyDescent="0.2">
      <c r="B360" s="8"/>
      <c r="C360" s="78"/>
      <c r="D360" s="8"/>
      <c r="E360" s="8"/>
      <c r="F360" s="8"/>
      <c r="G360" s="8"/>
      <c r="H360" s="8"/>
      <c r="I360" s="8"/>
      <c r="J360" s="8"/>
    </row>
    <row r="361" spans="2:10" ht="15" x14ac:dyDescent="0.2">
      <c r="B361" s="8"/>
      <c r="C361" s="78"/>
      <c r="D361" s="8"/>
      <c r="E361" s="8"/>
      <c r="F361" s="8"/>
      <c r="G361" s="8"/>
      <c r="H361" s="8"/>
      <c r="I361" s="8"/>
      <c r="J361" s="8"/>
    </row>
    <row r="362" spans="2:10" ht="15" x14ac:dyDescent="0.2">
      <c r="B362" s="8"/>
      <c r="C362" s="78"/>
      <c r="D362" s="8"/>
      <c r="E362" s="8"/>
      <c r="F362" s="8"/>
      <c r="G362" s="8"/>
      <c r="H362" s="8"/>
      <c r="I362" s="8"/>
      <c r="J362" s="8"/>
    </row>
    <row r="363" spans="2:10" ht="15" x14ac:dyDescent="0.2">
      <c r="B363" s="8"/>
      <c r="C363" s="78"/>
      <c r="D363" s="8"/>
      <c r="E363" s="8"/>
      <c r="F363" s="8"/>
      <c r="G363" s="8"/>
      <c r="H363" s="8"/>
      <c r="I363" s="8"/>
      <c r="J363" s="8"/>
    </row>
    <row r="364" spans="2:10" ht="15" x14ac:dyDescent="0.2">
      <c r="B364" s="8"/>
      <c r="C364" s="78"/>
      <c r="D364" s="8"/>
      <c r="E364" s="8"/>
      <c r="F364" s="8"/>
      <c r="G364" s="8"/>
      <c r="H364" s="8"/>
      <c r="I364" s="8"/>
      <c r="J364" s="8"/>
    </row>
    <row r="365" spans="2:10" ht="15" x14ac:dyDescent="0.2">
      <c r="B365" s="8"/>
      <c r="C365" s="78"/>
      <c r="D365" s="8"/>
      <c r="E365" s="8"/>
      <c r="F365" s="8"/>
      <c r="G365" s="8"/>
      <c r="H365" s="8"/>
      <c r="I365" s="8"/>
      <c r="J365" s="8"/>
    </row>
    <row r="366" spans="2:10" ht="15" x14ac:dyDescent="0.2">
      <c r="B366" s="8"/>
      <c r="C366" s="78"/>
      <c r="D366" s="8"/>
      <c r="E366" s="8"/>
      <c r="F366" s="8"/>
      <c r="G366" s="8"/>
      <c r="H366" s="8"/>
      <c r="I366" s="8"/>
      <c r="J366" s="8"/>
    </row>
    <row r="367" spans="2:10" ht="15" x14ac:dyDescent="0.2">
      <c r="B367" s="8"/>
      <c r="C367" s="78"/>
      <c r="D367" s="8"/>
      <c r="E367" s="8"/>
      <c r="F367" s="8"/>
      <c r="G367" s="8"/>
      <c r="H367" s="8"/>
      <c r="I367" s="8"/>
      <c r="J367" s="8"/>
    </row>
    <row r="368" spans="2:10" ht="15" x14ac:dyDescent="0.2">
      <c r="B368" s="8"/>
      <c r="C368" s="78"/>
      <c r="D368" s="8"/>
      <c r="E368" s="8"/>
      <c r="F368" s="8"/>
      <c r="G368" s="8"/>
      <c r="H368" s="8"/>
      <c r="I368" s="8"/>
      <c r="J368" s="8"/>
    </row>
    <row r="369" spans="2:10" ht="15" x14ac:dyDescent="0.2">
      <c r="B369" s="8"/>
      <c r="C369" s="78"/>
      <c r="D369" s="8"/>
      <c r="E369" s="8"/>
      <c r="F369" s="8"/>
      <c r="G369" s="8"/>
      <c r="H369" s="8"/>
      <c r="I369" s="8"/>
      <c r="J369" s="8"/>
    </row>
    <row r="370" spans="2:10" ht="15" x14ac:dyDescent="0.2">
      <c r="B370" s="8"/>
      <c r="C370" s="78"/>
      <c r="D370" s="8"/>
      <c r="E370" s="8"/>
      <c r="F370" s="8"/>
      <c r="G370" s="8"/>
      <c r="H370" s="8"/>
      <c r="I370" s="8"/>
      <c r="J370" s="8"/>
    </row>
    <row r="371" spans="2:10" ht="15" x14ac:dyDescent="0.2">
      <c r="B371" s="8"/>
      <c r="C371" s="78"/>
      <c r="D371" s="8"/>
      <c r="E371" s="8"/>
      <c r="F371" s="8"/>
      <c r="G371" s="8"/>
      <c r="H371" s="8"/>
      <c r="I371" s="8"/>
      <c r="J371" s="8"/>
    </row>
    <row r="372" spans="2:10" ht="15" x14ac:dyDescent="0.2">
      <c r="B372" s="8"/>
      <c r="C372" s="8"/>
      <c r="D372" s="8"/>
      <c r="E372" s="8"/>
      <c r="F372" s="8"/>
      <c r="G372" s="8"/>
      <c r="H372" s="8"/>
      <c r="I372" s="8"/>
      <c r="J372" s="8"/>
    </row>
    <row r="373" spans="2:10" ht="15" x14ac:dyDescent="0.2">
      <c r="B373" s="8"/>
      <c r="C373" s="8"/>
      <c r="D373" s="8"/>
      <c r="E373" s="8"/>
      <c r="F373" s="8"/>
      <c r="G373" s="8"/>
      <c r="H373" s="8"/>
      <c r="I373" s="8"/>
      <c r="J373" s="8"/>
    </row>
    <row r="374" spans="2:10" ht="15" x14ac:dyDescent="0.2">
      <c r="B374" s="8"/>
      <c r="C374" s="8"/>
      <c r="D374" s="8"/>
      <c r="E374" s="8"/>
      <c r="F374" s="8"/>
      <c r="G374" s="8"/>
      <c r="H374" s="8"/>
      <c r="I374" s="8"/>
      <c r="J374" s="8"/>
    </row>
    <row r="375" spans="2:10" ht="15" x14ac:dyDescent="0.2">
      <c r="B375" s="8"/>
      <c r="C375" s="8"/>
      <c r="D375" s="8"/>
      <c r="E375" s="8"/>
      <c r="F375" s="8"/>
      <c r="G375" s="8"/>
      <c r="H375" s="8"/>
      <c r="I375" s="8"/>
      <c r="J375" s="8"/>
    </row>
    <row r="376" spans="2:10" ht="15" x14ac:dyDescent="0.2">
      <c r="D376" s="8"/>
      <c r="E376" s="8"/>
      <c r="F376" s="8"/>
      <c r="G376" s="8"/>
      <c r="H376" s="8"/>
      <c r="I376" s="8"/>
      <c r="J376" s="8"/>
    </row>
  </sheetData>
  <sheetProtection formatCells="0" formatColumns="0" formatRows="0"/>
  <mergeCells count="49">
    <mergeCell ref="S313:S322"/>
    <mergeCell ref="S280:S289"/>
    <mergeCell ref="R290:R295"/>
    <mergeCell ref="S296:S305"/>
    <mergeCell ref="R232:R236"/>
    <mergeCell ref="S237:S248"/>
    <mergeCell ref="R249:R256"/>
    <mergeCell ref="R306:R312"/>
    <mergeCell ref="S257:S268"/>
    <mergeCell ref="R269:R279"/>
    <mergeCell ref="S194:S199"/>
    <mergeCell ref="S200:S202"/>
    <mergeCell ref="S203:S205"/>
    <mergeCell ref="R206:R213"/>
    <mergeCell ref="S214:S231"/>
    <mergeCell ref="S138:S149"/>
    <mergeCell ref="S159:S170"/>
    <mergeCell ref="R171:R176"/>
    <mergeCell ref="S177:S186"/>
    <mergeCell ref="R187:R193"/>
    <mergeCell ref="R100:R106"/>
    <mergeCell ref="S107:S118"/>
    <mergeCell ref="R119:R124"/>
    <mergeCell ref="R126:R131"/>
    <mergeCell ref="R132:R137"/>
    <mergeCell ref="U11:V11"/>
    <mergeCell ref="B10:D10"/>
    <mergeCell ref="E10:I10"/>
    <mergeCell ref="L10:T10"/>
    <mergeCell ref="J11:K11"/>
    <mergeCell ref="B11:D11"/>
    <mergeCell ref="E11:I11"/>
    <mergeCell ref="L11:T11"/>
    <mergeCell ref="R323:R329"/>
    <mergeCell ref="S330:S341"/>
    <mergeCell ref="W12:W13"/>
    <mergeCell ref="J12:J13"/>
    <mergeCell ref="K12:K13"/>
    <mergeCell ref="L12:L13"/>
    <mergeCell ref="U12:U13"/>
    <mergeCell ref="V12:V13"/>
    <mergeCell ref="R52:R59"/>
    <mergeCell ref="R61:R62"/>
    <mergeCell ref="R63:R82"/>
    <mergeCell ref="S84:S99"/>
    <mergeCell ref="R14:R23"/>
    <mergeCell ref="S24:S35"/>
    <mergeCell ref="R36:R41"/>
    <mergeCell ref="S42:S51"/>
  </mergeCells>
  <phoneticPr fontId="10" type="noConversion"/>
  <dataValidations count="7">
    <dataValidation type="list" allowBlank="1" showInputMessage="1" showErrorMessage="1" sqref="WVJ983337:WVJ983356 L65833:L65852 IX65833:IX65852 ST65833:ST65852 ACP65833:ACP65852 AML65833:AML65852 AWH65833:AWH65852 BGD65833:BGD65852 BPZ65833:BPZ65852 BZV65833:BZV65852 CJR65833:CJR65852 CTN65833:CTN65852 DDJ65833:DDJ65852 DNF65833:DNF65852 DXB65833:DXB65852 EGX65833:EGX65852 EQT65833:EQT65852 FAP65833:FAP65852 FKL65833:FKL65852 FUH65833:FUH65852 GED65833:GED65852 GNZ65833:GNZ65852 GXV65833:GXV65852 HHR65833:HHR65852 HRN65833:HRN65852 IBJ65833:IBJ65852 ILF65833:ILF65852 IVB65833:IVB65852 JEX65833:JEX65852 JOT65833:JOT65852 JYP65833:JYP65852 KIL65833:KIL65852 KSH65833:KSH65852 LCD65833:LCD65852 LLZ65833:LLZ65852 LVV65833:LVV65852 MFR65833:MFR65852 MPN65833:MPN65852 MZJ65833:MZJ65852 NJF65833:NJF65852 NTB65833:NTB65852 OCX65833:OCX65852 OMT65833:OMT65852 OWP65833:OWP65852 PGL65833:PGL65852 PQH65833:PQH65852 QAD65833:QAD65852 QJZ65833:QJZ65852 QTV65833:QTV65852 RDR65833:RDR65852 RNN65833:RNN65852 RXJ65833:RXJ65852 SHF65833:SHF65852 SRB65833:SRB65852 TAX65833:TAX65852 TKT65833:TKT65852 TUP65833:TUP65852 UEL65833:UEL65852 UOH65833:UOH65852 UYD65833:UYD65852 VHZ65833:VHZ65852 VRV65833:VRV65852 WBR65833:WBR65852 WLN65833:WLN65852 WVJ65833:WVJ65852 L131369:L131388 IX131369:IX131388 ST131369:ST131388 ACP131369:ACP131388 AML131369:AML131388 AWH131369:AWH131388 BGD131369:BGD131388 BPZ131369:BPZ131388 BZV131369:BZV131388 CJR131369:CJR131388 CTN131369:CTN131388 DDJ131369:DDJ131388 DNF131369:DNF131388 DXB131369:DXB131388 EGX131369:EGX131388 EQT131369:EQT131388 FAP131369:FAP131388 FKL131369:FKL131388 FUH131369:FUH131388 GED131369:GED131388 GNZ131369:GNZ131388 GXV131369:GXV131388 HHR131369:HHR131388 HRN131369:HRN131388 IBJ131369:IBJ131388 ILF131369:ILF131388 IVB131369:IVB131388 JEX131369:JEX131388 JOT131369:JOT131388 JYP131369:JYP131388 KIL131369:KIL131388 KSH131369:KSH131388 LCD131369:LCD131388 LLZ131369:LLZ131388 LVV131369:LVV131388 MFR131369:MFR131388 MPN131369:MPN131388 MZJ131369:MZJ131388 NJF131369:NJF131388 NTB131369:NTB131388 OCX131369:OCX131388 OMT131369:OMT131388 OWP131369:OWP131388 PGL131369:PGL131388 PQH131369:PQH131388 QAD131369:QAD131388 QJZ131369:QJZ131388 QTV131369:QTV131388 RDR131369:RDR131388 RNN131369:RNN131388 RXJ131369:RXJ131388 SHF131369:SHF131388 SRB131369:SRB131388 TAX131369:TAX131388 TKT131369:TKT131388 TUP131369:TUP131388 UEL131369:UEL131388 UOH131369:UOH131388 UYD131369:UYD131388 VHZ131369:VHZ131388 VRV131369:VRV131388 WBR131369:WBR131388 WLN131369:WLN131388 WVJ131369:WVJ131388 L196905:L196924 IX196905:IX196924 ST196905:ST196924 ACP196905:ACP196924 AML196905:AML196924 AWH196905:AWH196924 BGD196905:BGD196924 BPZ196905:BPZ196924 BZV196905:BZV196924 CJR196905:CJR196924 CTN196905:CTN196924 DDJ196905:DDJ196924 DNF196905:DNF196924 DXB196905:DXB196924 EGX196905:EGX196924 EQT196905:EQT196924 FAP196905:FAP196924 FKL196905:FKL196924 FUH196905:FUH196924 GED196905:GED196924 GNZ196905:GNZ196924 GXV196905:GXV196924 HHR196905:HHR196924 HRN196905:HRN196924 IBJ196905:IBJ196924 ILF196905:ILF196924 IVB196905:IVB196924 JEX196905:JEX196924 JOT196905:JOT196924 JYP196905:JYP196924 KIL196905:KIL196924 KSH196905:KSH196924 LCD196905:LCD196924 LLZ196905:LLZ196924 LVV196905:LVV196924 MFR196905:MFR196924 MPN196905:MPN196924 MZJ196905:MZJ196924 NJF196905:NJF196924 NTB196905:NTB196924 OCX196905:OCX196924 OMT196905:OMT196924 OWP196905:OWP196924 PGL196905:PGL196924 PQH196905:PQH196924 QAD196905:QAD196924 QJZ196905:QJZ196924 QTV196905:QTV196924 RDR196905:RDR196924 RNN196905:RNN196924 RXJ196905:RXJ196924 SHF196905:SHF196924 SRB196905:SRB196924 TAX196905:TAX196924 TKT196905:TKT196924 TUP196905:TUP196924 UEL196905:UEL196924 UOH196905:UOH196924 UYD196905:UYD196924 VHZ196905:VHZ196924 VRV196905:VRV196924 WBR196905:WBR196924 WLN196905:WLN196924 WVJ196905:WVJ196924 L262441:L262460 IX262441:IX262460 ST262441:ST262460 ACP262441:ACP262460 AML262441:AML262460 AWH262441:AWH262460 BGD262441:BGD262460 BPZ262441:BPZ262460 BZV262441:BZV262460 CJR262441:CJR262460 CTN262441:CTN262460 DDJ262441:DDJ262460 DNF262441:DNF262460 DXB262441:DXB262460 EGX262441:EGX262460 EQT262441:EQT262460 FAP262441:FAP262460 FKL262441:FKL262460 FUH262441:FUH262460 GED262441:GED262460 GNZ262441:GNZ262460 GXV262441:GXV262460 HHR262441:HHR262460 HRN262441:HRN262460 IBJ262441:IBJ262460 ILF262441:ILF262460 IVB262441:IVB262460 JEX262441:JEX262460 JOT262441:JOT262460 JYP262441:JYP262460 KIL262441:KIL262460 KSH262441:KSH262460 LCD262441:LCD262460 LLZ262441:LLZ262460 LVV262441:LVV262460 MFR262441:MFR262460 MPN262441:MPN262460 MZJ262441:MZJ262460 NJF262441:NJF262460 NTB262441:NTB262460 OCX262441:OCX262460 OMT262441:OMT262460 OWP262441:OWP262460 PGL262441:PGL262460 PQH262441:PQH262460 QAD262441:QAD262460 QJZ262441:QJZ262460 QTV262441:QTV262460 RDR262441:RDR262460 RNN262441:RNN262460 RXJ262441:RXJ262460 SHF262441:SHF262460 SRB262441:SRB262460 TAX262441:TAX262460 TKT262441:TKT262460 TUP262441:TUP262460 UEL262441:UEL262460 UOH262441:UOH262460 UYD262441:UYD262460 VHZ262441:VHZ262460 VRV262441:VRV262460 WBR262441:WBR262460 WLN262441:WLN262460 WVJ262441:WVJ262460 L327977:L327996 IX327977:IX327996 ST327977:ST327996 ACP327977:ACP327996 AML327977:AML327996 AWH327977:AWH327996 BGD327977:BGD327996 BPZ327977:BPZ327996 BZV327977:BZV327996 CJR327977:CJR327996 CTN327977:CTN327996 DDJ327977:DDJ327996 DNF327977:DNF327996 DXB327977:DXB327996 EGX327977:EGX327996 EQT327977:EQT327996 FAP327977:FAP327996 FKL327977:FKL327996 FUH327977:FUH327996 GED327977:GED327996 GNZ327977:GNZ327996 GXV327977:GXV327996 HHR327977:HHR327996 HRN327977:HRN327996 IBJ327977:IBJ327996 ILF327977:ILF327996 IVB327977:IVB327996 JEX327977:JEX327996 JOT327977:JOT327996 JYP327977:JYP327996 KIL327977:KIL327996 KSH327977:KSH327996 LCD327977:LCD327996 LLZ327977:LLZ327996 LVV327977:LVV327996 MFR327977:MFR327996 MPN327977:MPN327996 MZJ327977:MZJ327996 NJF327977:NJF327996 NTB327977:NTB327996 OCX327977:OCX327996 OMT327977:OMT327996 OWP327977:OWP327996 PGL327977:PGL327996 PQH327977:PQH327996 QAD327977:QAD327996 QJZ327977:QJZ327996 QTV327977:QTV327996 RDR327977:RDR327996 RNN327977:RNN327996 RXJ327977:RXJ327996 SHF327977:SHF327996 SRB327977:SRB327996 TAX327977:TAX327996 TKT327977:TKT327996 TUP327977:TUP327996 UEL327977:UEL327996 UOH327977:UOH327996 UYD327977:UYD327996 VHZ327977:VHZ327996 VRV327977:VRV327996 WBR327977:WBR327996 WLN327977:WLN327996 WVJ327977:WVJ327996 L393513:L393532 IX393513:IX393532 ST393513:ST393532 ACP393513:ACP393532 AML393513:AML393532 AWH393513:AWH393532 BGD393513:BGD393532 BPZ393513:BPZ393532 BZV393513:BZV393532 CJR393513:CJR393532 CTN393513:CTN393532 DDJ393513:DDJ393532 DNF393513:DNF393532 DXB393513:DXB393532 EGX393513:EGX393532 EQT393513:EQT393532 FAP393513:FAP393532 FKL393513:FKL393532 FUH393513:FUH393532 GED393513:GED393532 GNZ393513:GNZ393532 GXV393513:GXV393532 HHR393513:HHR393532 HRN393513:HRN393532 IBJ393513:IBJ393532 ILF393513:ILF393532 IVB393513:IVB393532 JEX393513:JEX393532 JOT393513:JOT393532 JYP393513:JYP393532 KIL393513:KIL393532 KSH393513:KSH393532 LCD393513:LCD393532 LLZ393513:LLZ393532 LVV393513:LVV393532 MFR393513:MFR393532 MPN393513:MPN393532 MZJ393513:MZJ393532 NJF393513:NJF393532 NTB393513:NTB393532 OCX393513:OCX393532 OMT393513:OMT393532 OWP393513:OWP393532 PGL393513:PGL393532 PQH393513:PQH393532 QAD393513:QAD393532 QJZ393513:QJZ393532 QTV393513:QTV393532 RDR393513:RDR393532 RNN393513:RNN393532 RXJ393513:RXJ393532 SHF393513:SHF393532 SRB393513:SRB393532 TAX393513:TAX393532 TKT393513:TKT393532 TUP393513:TUP393532 UEL393513:UEL393532 UOH393513:UOH393532 UYD393513:UYD393532 VHZ393513:VHZ393532 VRV393513:VRV393532 WBR393513:WBR393532 WLN393513:WLN393532 WVJ393513:WVJ393532 L459049:L459068 IX459049:IX459068 ST459049:ST459068 ACP459049:ACP459068 AML459049:AML459068 AWH459049:AWH459068 BGD459049:BGD459068 BPZ459049:BPZ459068 BZV459049:BZV459068 CJR459049:CJR459068 CTN459049:CTN459068 DDJ459049:DDJ459068 DNF459049:DNF459068 DXB459049:DXB459068 EGX459049:EGX459068 EQT459049:EQT459068 FAP459049:FAP459068 FKL459049:FKL459068 FUH459049:FUH459068 GED459049:GED459068 GNZ459049:GNZ459068 GXV459049:GXV459068 HHR459049:HHR459068 HRN459049:HRN459068 IBJ459049:IBJ459068 ILF459049:ILF459068 IVB459049:IVB459068 JEX459049:JEX459068 JOT459049:JOT459068 JYP459049:JYP459068 KIL459049:KIL459068 KSH459049:KSH459068 LCD459049:LCD459068 LLZ459049:LLZ459068 LVV459049:LVV459068 MFR459049:MFR459068 MPN459049:MPN459068 MZJ459049:MZJ459068 NJF459049:NJF459068 NTB459049:NTB459068 OCX459049:OCX459068 OMT459049:OMT459068 OWP459049:OWP459068 PGL459049:PGL459068 PQH459049:PQH459068 QAD459049:QAD459068 QJZ459049:QJZ459068 QTV459049:QTV459068 RDR459049:RDR459068 RNN459049:RNN459068 RXJ459049:RXJ459068 SHF459049:SHF459068 SRB459049:SRB459068 TAX459049:TAX459068 TKT459049:TKT459068 TUP459049:TUP459068 UEL459049:UEL459068 UOH459049:UOH459068 UYD459049:UYD459068 VHZ459049:VHZ459068 VRV459049:VRV459068 WBR459049:WBR459068 WLN459049:WLN459068 WVJ459049:WVJ459068 L524585:L524604 IX524585:IX524604 ST524585:ST524604 ACP524585:ACP524604 AML524585:AML524604 AWH524585:AWH524604 BGD524585:BGD524604 BPZ524585:BPZ524604 BZV524585:BZV524604 CJR524585:CJR524604 CTN524585:CTN524604 DDJ524585:DDJ524604 DNF524585:DNF524604 DXB524585:DXB524604 EGX524585:EGX524604 EQT524585:EQT524604 FAP524585:FAP524604 FKL524585:FKL524604 FUH524585:FUH524604 GED524585:GED524604 GNZ524585:GNZ524604 GXV524585:GXV524604 HHR524585:HHR524604 HRN524585:HRN524604 IBJ524585:IBJ524604 ILF524585:ILF524604 IVB524585:IVB524604 JEX524585:JEX524604 JOT524585:JOT524604 JYP524585:JYP524604 KIL524585:KIL524604 KSH524585:KSH524604 LCD524585:LCD524604 LLZ524585:LLZ524604 LVV524585:LVV524604 MFR524585:MFR524604 MPN524585:MPN524604 MZJ524585:MZJ524604 NJF524585:NJF524604 NTB524585:NTB524604 OCX524585:OCX524604 OMT524585:OMT524604 OWP524585:OWP524604 PGL524585:PGL524604 PQH524585:PQH524604 QAD524585:QAD524604 QJZ524585:QJZ524604 QTV524585:QTV524604 RDR524585:RDR524604 RNN524585:RNN524604 RXJ524585:RXJ524604 SHF524585:SHF524604 SRB524585:SRB524604 TAX524585:TAX524604 TKT524585:TKT524604 TUP524585:TUP524604 UEL524585:UEL524604 UOH524585:UOH524604 UYD524585:UYD524604 VHZ524585:VHZ524604 VRV524585:VRV524604 WBR524585:WBR524604 WLN524585:WLN524604 WVJ524585:WVJ524604 L590121:L590140 IX590121:IX590140 ST590121:ST590140 ACP590121:ACP590140 AML590121:AML590140 AWH590121:AWH590140 BGD590121:BGD590140 BPZ590121:BPZ590140 BZV590121:BZV590140 CJR590121:CJR590140 CTN590121:CTN590140 DDJ590121:DDJ590140 DNF590121:DNF590140 DXB590121:DXB590140 EGX590121:EGX590140 EQT590121:EQT590140 FAP590121:FAP590140 FKL590121:FKL590140 FUH590121:FUH590140 GED590121:GED590140 GNZ590121:GNZ590140 GXV590121:GXV590140 HHR590121:HHR590140 HRN590121:HRN590140 IBJ590121:IBJ590140 ILF590121:ILF590140 IVB590121:IVB590140 JEX590121:JEX590140 JOT590121:JOT590140 JYP590121:JYP590140 KIL590121:KIL590140 KSH590121:KSH590140 LCD590121:LCD590140 LLZ590121:LLZ590140 LVV590121:LVV590140 MFR590121:MFR590140 MPN590121:MPN590140 MZJ590121:MZJ590140 NJF590121:NJF590140 NTB590121:NTB590140 OCX590121:OCX590140 OMT590121:OMT590140 OWP590121:OWP590140 PGL590121:PGL590140 PQH590121:PQH590140 QAD590121:QAD590140 QJZ590121:QJZ590140 QTV590121:QTV590140 RDR590121:RDR590140 RNN590121:RNN590140 RXJ590121:RXJ590140 SHF590121:SHF590140 SRB590121:SRB590140 TAX590121:TAX590140 TKT590121:TKT590140 TUP590121:TUP590140 UEL590121:UEL590140 UOH590121:UOH590140 UYD590121:UYD590140 VHZ590121:VHZ590140 VRV590121:VRV590140 WBR590121:WBR590140 WLN590121:WLN590140 WVJ590121:WVJ590140 L655657:L655676 IX655657:IX655676 ST655657:ST655676 ACP655657:ACP655676 AML655657:AML655676 AWH655657:AWH655676 BGD655657:BGD655676 BPZ655657:BPZ655676 BZV655657:BZV655676 CJR655657:CJR655676 CTN655657:CTN655676 DDJ655657:DDJ655676 DNF655657:DNF655676 DXB655657:DXB655676 EGX655657:EGX655676 EQT655657:EQT655676 FAP655657:FAP655676 FKL655657:FKL655676 FUH655657:FUH655676 GED655657:GED655676 GNZ655657:GNZ655676 GXV655657:GXV655676 HHR655657:HHR655676 HRN655657:HRN655676 IBJ655657:IBJ655676 ILF655657:ILF655676 IVB655657:IVB655676 JEX655657:JEX655676 JOT655657:JOT655676 JYP655657:JYP655676 KIL655657:KIL655676 KSH655657:KSH655676 LCD655657:LCD655676 LLZ655657:LLZ655676 LVV655657:LVV655676 MFR655657:MFR655676 MPN655657:MPN655676 MZJ655657:MZJ655676 NJF655657:NJF655676 NTB655657:NTB655676 OCX655657:OCX655676 OMT655657:OMT655676 OWP655657:OWP655676 PGL655657:PGL655676 PQH655657:PQH655676 QAD655657:QAD655676 QJZ655657:QJZ655676 QTV655657:QTV655676 RDR655657:RDR655676 RNN655657:RNN655676 RXJ655657:RXJ655676 SHF655657:SHF655676 SRB655657:SRB655676 TAX655657:TAX655676 TKT655657:TKT655676 TUP655657:TUP655676 UEL655657:UEL655676 UOH655657:UOH655676 UYD655657:UYD655676 VHZ655657:VHZ655676 VRV655657:VRV655676 WBR655657:WBR655676 WLN655657:WLN655676 WVJ655657:WVJ655676 L721193:L721212 IX721193:IX721212 ST721193:ST721212 ACP721193:ACP721212 AML721193:AML721212 AWH721193:AWH721212 BGD721193:BGD721212 BPZ721193:BPZ721212 BZV721193:BZV721212 CJR721193:CJR721212 CTN721193:CTN721212 DDJ721193:DDJ721212 DNF721193:DNF721212 DXB721193:DXB721212 EGX721193:EGX721212 EQT721193:EQT721212 FAP721193:FAP721212 FKL721193:FKL721212 FUH721193:FUH721212 GED721193:GED721212 GNZ721193:GNZ721212 GXV721193:GXV721212 HHR721193:HHR721212 HRN721193:HRN721212 IBJ721193:IBJ721212 ILF721193:ILF721212 IVB721193:IVB721212 JEX721193:JEX721212 JOT721193:JOT721212 JYP721193:JYP721212 KIL721193:KIL721212 KSH721193:KSH721212 LCD721193:LCD721212 LLZ721193:LLZ721212 LVV721193:LVV721212 MFR721193:MFR721212 MPN721193:MPN721212 MZJ721193:MZJ721212 NJF721193:NJF721212 NTB721193:NTB721212 OCX721193:OCX721212 OMT721193:OMT721212 OWP721193:OWP721212 PGL721193:PGL721212 PQH721193:PQH721212 QAD721193:QAD721212 QJZ721193:QJZ721212 QTV721193:QTV721212 RDR721193:RDR721212 RNN721193:RNN721212 RXJ721193:RXJ721212 SHF721193:SHF721212 SRB721193:SRB721212 TAX721193:TAX721212 TKT721193:TKT721212 TUP721193:TUP721212 UEL721193:UEL721212 UOH721193:UOH721212 UYD721193:UYD721212 VHZ721193:VHZ721212 VRV721193:VRV721212 WBR721193:WBR721212 WLN721193:WLN721212 WVJ721193:WVJ721212 L786729:L786748 IX786729:IX786748 ST786729:ST786748 ACP786729:ACP786748 AML786729:AML786748 AWH786729:AWH786748 BGD786729:BGD786748 BPZ786729:BPZ786748 BZV786729:BZV786748 CJR786729:CJR786748 CTN786729:CTN786748 DDJ786729:DDJ786748 DNF786729:DNF786748 DXB786729:DXB786748 EGX786729:EGX786748 EQT786729:EQT786748 FAP786729:FAP786748 FKL786729:FKL786748 FUH786729:FUH786748 GED786729:GED786748 GNZ786729:GNZ786748 GXV786729:GXV786748 HHR786729:HHR786748 HRN786729:HRN786748 IBJ786729:IBJ786748 ILF786729:ILF786748 IVB786729:IVB786748 JEX786729:JEX786748 JOT786729:JOT786748 JYP786729:JYP786748 KIL786729:KIL786748 KSH786729:KSH786748 LCD786729:LCD786748 LLZ786729:LLZ786748 LVV786729:LVV786748 MFR786729:MFR786748 MPN786729:MPN786748 MZJ786729:MZJ786748 NJF786729:NJF786748 NTB786729:NTB786748 OCX786729:OCX786748 OMT786729:OMT786748 OWP786729:OWP786748 PGL786729:PGL786748 PQH786729:PQH786748 QAD786729:QAD786748 QJZ786729:QJZ786748 QTV786729:QTV786748 RDR786729:RDR786748 RNN786729:RNN786748 RXJ786729:RXJ786748 SHF786729:SHF786748 SRB786729:SRB786748 TAX786729:TAX786748 TKT786729:TKT786748 TUP786729:TUP786748 UEL786729:UEL786748 UOH786729:UOH786748 UYD786729:UYD786748 VHZ786729:VHZ786748 VRV786729:VRV786748 WBR786729:WBR786748 WLN786729:WLN786748 WVJ786729:WVJ786748 L852265:L852284 IX852265:IX852284 ST852265:ST852284 ACP852265:ACP852284 AML852265:AML852284 AWH852265:AWH852284 BGD852265:BGD852284 BPZ852265:BPZ852284 BZV852265:BZV852284 CJR852265:CJR852284 CTN852265:CTN852284 DDJ852265:DDJ852284 DNF852265:DNF852284 DXB852265:DXB852284 EGX852265:EGX852284 EQT852265:EQT852284 FAP852265:FAP852284 FKL852265:FKL852284 FUH852265:FUH852284 GED852265:GED852284 GNZ852265:GNZ852284 GXV852265:GXV852284 HHR852265:HHR852284 HRN852265:HRN852284 IBJ852265:IBJ852284 ILF852265:ILF852284 IVB852265:IVB852284 JEX852265:JEX852284 JOT852265:JOT852284 JYP852265:JYP852284 KIL852265:KIL852284 KSH852265:KSH852284 LCD852265:LCD852284 LLZ852265:LLZ852284 LVV852265:LVV852284 MFR852265:MFR852284 MPN852265:MPN852284 MZJ852265:MZJ852284 NJF852265:NJF852284 NTB852265:NTB852284 OCX852265:OCX852284 OMT852265:OMT852284 OWP852265:OWP852284 PGL852265:PGL852284 PQH852265:PQH852284 QAD852265:QAD852284 QJZ852265:QJZ852284 QTV852265:QTV852284 RDR852265:RDR852284 RNN852265:RNN852284 RXJ852265:RXJ852284 SHF852265:SHF852284 SRB852265:SRB852284 TAX852265:TAX852284 TKT852265:TKT852284 TUP852265:TUP852284 UEL852265:UEL852284 UOH852265:UOH852284 UYD852265:UYD852284 VHZ852265:VHZ852284 VRV852265:VRV852284 WBR852265:WBR852284 WLN852265:WLN852284 WVJ852265:WVJ852284 L917801:L917820 IX917801:IX917820 ST917801:ST917820 ACP917801:ACP917820 AML917801:AML917820 AWH917801:AWH917820 BGD917801:BGD917820 BPZ917801:BPZ917820 BZV917801:BZV917820 CJR917801:CJR917820 CTN917801:CTN917820 DDJ917801:DDJ917820 DNF917801:DNF917820 DXB917801:DXB917820 EGX917801:EGX917820 EQT917801:EQT917820 FAP917801:FAP917820 FKL917801:FKL917820 FUH917801:FUH917820 GED917801:GED917820 GNZ917801:GNZ917820 GXV917801:GXV917820 HHR917801:HHR917820 HRN917801:HRN917820 IBJ917801:IBJ917820 ILF917801:ILF917820 IVB917801:IVB917820 JEX917801:JEX917820 JOT917801:JOT917820 JYP917801:JYP917820 KIL917801:KIL917820 KSH917801:KSH917820 LCD917801:LCD917820 LLZ917801:LLZ917820 LVV917801:LVV917820 MFR917801:MFR917820 MPN917801:MPN917820 MZJ917801:MZJ917820 NJF917801:NJF917820 NTB917801:NTB917820 OCX917801:OCX917820 OMT917801:OMT917820 OWP917801:OWP917820 PGL917801:PGL917820 PQH917801:PQH917820 QAD917801:QAD917820 QJZ917801:QJZ917820 QTV917801:QTV917820 RDR917801:RDR917820 RNN917801:RNN917820 RXJ917801:RXJ917820 SHF917801:SHF917820 SRB917801:SRB917820 TAX917801:TAX917820 TKT917801:TKT917820 TUP917801:TUP917820 UEL917801:UEL917820 UOH917801:UOH917820 UYD917801:UYD917820 VHZ917801:VHZ917820 VRV917801:VRV917820 WBR917801:WBR917820 WLN917801:WLN917820 WVJ917801:WVJ917820 L983337:L983356 IX983337:IX983356 ST983337:ST983356 ACP983337:ACP983356 AML983337:AML983356 AWH983337:AWH983356 BGD983337:BGD983356 BPZ983337:BPZ983356 BZV983337:BZV983356 CJR983337:CJR983356 CTN983337:CTN983356 DDJ983337:DDJ983356 DNF983337:DNF983356 DXB983337:DXB983356 EGX983337:EGX983356 EQT983337:EQT983356 FAP983337:FAP983356 FKL983337:FKL983356 FUH983337:FUH983356 GED983337:GED983356 GNZ983337:GNZ983356 GXV983337:GXV983356 HHR983337:HHR983356 HRN983337:HRN983356 IBJ983337:IBJ983356 ILF983337:ILF983356 IVB983337:IVB983356 JEX983337:JEX983356 JOT983337:JOT983356 JYP983337:JYP983356 KIL983337:KIL983356 KSH983337:KSH983356 LCD983337:LCD983356 LLZ983337:LLZ983356 LVV983337:LVV983356 MFR983337:MFR983356 MPN983337:MPN983356 MZJ983337:MZJ983356 NJF983337:NJF983356 NTB983337:NTB983356 OCX983337:OCX983356 OMT983337:OMT983356 OWP983337:OWP983356 PGL983337:PGL983356 PQH983337:PQH983356 QAD983337:QAD983356 QJZ983337:QJZ983356 QTV983337:QTV983356 RDR983337:RDR983356 RNN983337:RNN983356 RXJ983337:RXJ983356 SHF983337:SHF983356 SRB983337:SRB983356 TAX983337:TAX983356 TKT983337:TKT983356 TUP983337:TUP983356 UEL983337:UEL983356 UOH983337:UOH983356 UYD983337:UYD983356 VHZ983337:VHZ983356 VRV983337:VRV983356 WBR983337:WBR983356 WLN983337:WLN983356 WVJ31:WVJ32 IX31:IX32 ST31:ST32 ACP31:ACP32 AML31:AML32 AWH31:AWH32 BGD31:BGD32 BPZ31:BPZ32 BZV31:BZV32 CJR31:CJR32 CTN31:CTN32 DDJ31:DDJ32 DNF31:DNF32 DXB31:DXB32 EGX31:EGX32 EQT31:EQT32 FAP31:FAP32 FKL31:FKL32 FUH31:FUH32 GED31:GED32 GNZ31:GNZ32 GXV31:GXV32 HHR31:HHR32 HRN31:HRN32 IBJ31:IBJ32 ILF31:ILF32 IVB31:IVB32 JEX31:JEX32 JOT31:JOT32 JYP31:JYP32 KIL31:KIL32 KSH31:KSH32 LCD31:LCD32 LLZ31:LLZ32 LVV31:LVV32 MFR31:MFR32 MPN31:MPN32 MZJ31:MZJ32 NJF31:NJF32 NTB31:NTB32 OCX31:OCX32 OMT31:OMT32 OWP31:OWP32 PGL31:PGL32 PQH31:PQH32 QAD31:QAD32 QJZ31:QJZ32 QTV31:QTV32 RDR31:RDR32 RNN31:RNN32 RXJ31:RXJ32 SHF31:SHF32 SRB31:SRB32 TAX31:TAX32 TKT31:TKT32 TUP31:TUP32 UEL31:UEL32 UOH31:UOH32 UYD31:UYD32 VHZ31:VHZ32 VRV31:VRV32 WBR31:WBR32 WLN31:WLN32 L14:L341 IX35:IX322 WVJ35:WVJ322 WLN35:WLN322 WBR35:WBR322 VRV35:VRV322 VHZ35:VHZ322 UYD35:UYD322 UOH35:UOH322 UEL35:UEL322 TUP35:TUP322 TKT35:TKT322 TAX35:TAX322 SRB35:SRB322 SHF35:SHF322 RXJ35:RXJ322 RNN35:RNN322 RDR35:RDR322 QTV35:QTV322 QJZ35:QJZ322 QAD35:QAD322 PQH35:PQH322 PGL35:PGL322 OWP35:OWP322 OMT35:OMT322 OCX35:OCX322 NTB35:NTB322 NJF35:NJF322 MZJ35:MZJ322 MPN35:MPN322 MFR35:MFR322 LVV35:LVV322 LLZ35:LLZ322 LCD35:LCD322 KSH35:KSH322 KIL35:KIL322 JYP35:JYP322 JOT35:JOT322 JEX35:JEX322 IVB35:IVB322 ILF35:ILF322 IBJ35:IBJ322 HRN35:HRN322 HHR35:HHR322 GXV35:GXV322 GNZ35:GNZ322 GED35:GED322 FUH35:FUH322 FKL35:FKL322 FAP35:FAP322 EQT35:EQT322 EGX35:EGX322 DXB35:DXB322 DNF35:DNF322 DDJ35:DDJ322 CTN35:CTN322 CJR35:CJR322 BZV35:BZV322 BPZ35:BPZ322 BGD35:BGD322 AWH35:AWH322 AML35:AML322 ACP35:ACP322 ST35:ST322" xr:uid="{8822BE85-9EB5-43E8-9C8C-DFD600AB3373}">
      <formula1>"Fixed price, Variable price, Combination"</formula1>
    </dataValidation>
    <dataValidation type="list" allowBlank="1" showInputMessage="1" showErrorMessage="1" sqref="WVU983337:WVU983356 U65833:U65852 JI65833:JI65852 TE65833:TE65852 ADA65833:ADA65852 AMW65833:AMW65852 AWS65833:AWS65852 BGO65833:BGO65852 BQK65833:BQK65852 CAG65833:CAG65852 CKC65833:CKC65852 CTY65833:CTY65852 DDU65833:DDU65852 DNQ65833:DNQ65852 DXM65833:DXM65852 EHI65833:EHI65852 ERE65833:ERE65852 FBA65833:FBA65852 FKW65833:FKW65852 FUS65833:FUS65852 GEO65833:GEO65852 GOK65833:GOK65852 GYG65833:GYG65852 HIC65833:HIC65852 HRY65833:HRY65852 IBU65833:IBU65852 ILQ65833:ILQ65852 IVM65833:IVM65852 JFI65833:JFI65852 JPE65833:JPE65852 JZA65833:JZA65852 KIW65833:KIW65852 KSS65833:KSS65852 LCO65833:LCO65852 LMK65833:LMK65852 LWG65833:LWG65852 MGC65833:MGC65852 MPY65833:MPY65852 MZU65833:MZU65852 NJQ65833:NJQ65852 NTM65833:NTM65852 ODI65833:ODI65852 ONE65833:ONE65852 OXA65833:OXA65852 PGW65833:PGW65852 PQS65833:PQS65852 QAO65833:QAO65852 QKK65833:QKK65852 QUG65833:QUG65852 REC65833:REC65852 RNY65833:RNY65852 RXU65833:RXU65852 SHQ65833:SHQ65852 SRM65833:SRM65852 TBI65833:TBI65852 TLE65833:TLE65852 TVA65833:TVA65852 UEW65833:UEW65852 UOS65833:UOS65852 UYO65833:UYO65852 VIK65833:VIK65852 VSG65833:VSG65852 WCC65833:WCC65852 WLY65833:WLY65852 WVU65833:WVU65852 U131369:U131388 JI131369:JI131388 TE131369:TE131388 ADA131369:ADA131388 AMW131369:AMW131388 AWS131369:AWS131388 BGO131369:BGO131388 BQK131369:BQK131388 CAG131369:CAG131388 CKC131369:CKC131388 CTY131369:CTY131388 DDU131369:DDU131388 DNQ131369:DNQ131388 DXM131369:DXM131388 EHI131369:EHI131388 ERE131369:ERE131388 FBA131369:FBA131388 FKW131369:FKW131388 FUS131369:FUS131388 GEO131369:GEO131388 GOK131369:GOK131388 GYG131369:GYG131388 HIC131369:HIC131388 HRY131369:HRY131388 IBU131369:IBU131388 ILQ131369:ILQ131388 IVM131369:IVM131388 JFI131369:JFI131388 JPE131369:JPE131388 JZA131369:JZA131388 KIW131369:KIW131388 KSS131369:KSS131388 LCO131369:LCO131388 LMK131369:LMK131388 LWG131369:LWG131388 MGC131369:MGC131388 MPY131369:MPY131388 MZU131369:MZU131388 NJQ131369:NJQ131388 NTM131369:NTM131388 ODI131369:ODI131388 ONE131369:ONE131388 OXA131369:OXA131388 PGW131369:PGW131388 PQS131369:PQS131388 QAO131369:QAO131388 QKK131369:QKK131388 QUG131369:QUG131388 REC131369:REC131388 RNY131369:RNY131388 RXU131369:RXU131388 SHQ131369:SHQ131388 SRM131369:SRM131388 TBI131369:TBI131388 TLE131369:TLE131388 TVA131369:TVA131388 UEW131369:UEW131388 UOS131369:UOS131388 UYO131369:UYO131388 VIK131369:VIK131388 VSG131369:VSG131388 WCC131369:WCC131388 WLY131369:WLY131388 WVU131369:WVU131388 U196905:U196924 JI196905:JI196924 TE196905:TE196924 ADA196905:ADA196924 AMW196905:AMW196924 AWS196905:AWS196924 BGO196905:BGO196924 BQK196905:BQK196924 CAG196905:CAG196924 CKC196905:CKC196924 CTY196905:CTY196924 DDU196905:DDU196924 DNQ196905:DNQ196924 DXM196905:DXM196924 EHI196905:EHI196924 ERE196905:ERE196924 FBA196905:FBA196924 FKW196905:FKW196924 FUS196905:FUS196924 GEO196905:GEO196924 GOK196905:GOK196924 GYG196905:GYG196924 HIC196905:HIC196924 HRY196905:HRY196924 IBU196905:IBU196924 ILQ196905:ILQ196924 IVM196905:IVM196924 JFI196905:JFI196924 JPE196905:JPE196924 JZA196905:JZA196924 KIW196905:KIW196924 KSS196905:KSS196924 LCO196905:LCO196924 LMK196905:LMK196924 LWG196905:LWG196924 MGC196905:MGC196924 MPY196905:MPY196924 MZU196905:MZU196924 NJQ196905:NJQ196924 NTM196905:NTM196924 ODI196905:ODI196924 ONE196905:ONE196924 OXA196905:OXA196924 PGW196905:PGW196924 PQS196905:PQS196924 QAO196905:QAO196924 QKK196905:QKK196924 QUG196905:QUG196924 REC196905:REC196924 RNY196905:RNY196924 RXU196905:RXU196924 SHQ196905:SHQ196924 SRM196905:SRM196924 TBI196905:TBI196924 TLE196905:TLE196924 TVA196905:TVA196924 UEW196905:UEW196924 UOS196905:UOS196924 UYO196905:UYO196924 VIK196905:VIK196924 VSG196905:VSG196924 WCC196905:WCC196924 WLY196905:WLY196924 WVU196905:WVU196924 U262441:U262460 JI262441:JI262460 TE262441:TE262460 ADA262441:ADA262460 AMW262441:AMW262460 AWS262441:AWS262460 BGO262441:BGO262460 BQK262441:BQK262460 CAG262441:CAG262460 CKC262441:CKC262460 CTY262441:CTY262460 DDU262441:DDU262460 DNQ262441:DNQ262460 DXM262441:DXM262460 EHI262441:EHI262460 ERE262441:ERE262460 FBA262441:FBA262460 FKW262441:FKW262460 FUS262441:FUS262460 GEO262441:GEO262460 GOK262441:GOK262460 GYG262441:GYG262460 HIC262441:HIC262460 HRY262441:HRY262460 IBU262441:IBU262460 ILQ262441:ILQ262460 IVM262441:IVM262460 JFI262441:JFI262460 JPE262441:JPE262460 JZA262441:JZA262460 KIW262441:KIW262460 KSS262441:KSS262460 LCO262441:LCO262460 LMK262441:LMK262460 LWG262441:LWG262460 MGC262441:MGC262460 MPY262441:MPY262460 MZU262441:MZU262460 NJQ262441:NJQ262460 NTM262441:NTM262460 ODI262441:ODI262460 ONE262441:ONE262460 OXA262441:OXA262460 PGW262441:PGW262460 PQS262441:PQS262460 QAO262441:QAO262460 QKK262441:QKK262460 QUG262441:QUG262460 REC262441:REC262460 RNY262441:RNY262460 RXU262441:RXU262460 SHQ262441:SHQ262460 SRM262441:SRM262460 TBI262441:TBI262460 TLE262441:TLE262460 TVA262441:TVA262460 UEW262441:UEW262460 UOS262441:UOS262460 UYO262441:UYO262460 VIK262441:VIK262460 VSG262441:VSG262460 WCC262441:WCC262460 WLY262441:WLY262460 WVU262441:WVU262460 U327977:U327996 JI327977:JI327996 TE327977:TE327996 ADA327977:ADA327996 AMW327977:AMW327996 AWS327977:AWS327996 BGO327977:BGO327996 BQK327977:BQK327996 CAG327977:CAG327996 CKC327977:CKC327996 CTY327977:CTY327996 DDU327977:DDU327996 DNQ327977:DNQ327996 DXM327977:DXM327996 EHI327977:EHI327996 ERE327977:ERE327996 FBA327977:FBA327996 FKW327977:FKW327996 FUS327977:FUS327996 GEO327977:GEO327996 GOK327977:GOK327996 GYG327977:GYG327996 HIC327977:HIC327996 HRY327977:HRY327996 IBU327977:IBU327996 ILQ327977:ILQ327996 IVM327977:IVM327996 JFI327977:JFI327996 JPE327977:JPE327996 JZA327977:JZA327996 KIW327977:KIW327996 KSS327977:KSS327996 LCO327977:LCO327996 LMK327977:LMK327996 LWG327977:LWG327996 MGC327977:MGC327996 MPY327977:MPY327996 MZU327977:MZU327996 NJQ327977:NJQ327996 NTM327977:NTM327996 ODI327977:ODI327996 ONE327977:ONE327996 OXA327977:OXA327996 PGW327977:PGW327996 PQS327977:PQS327996 QAO327977:QAO327996 QKK327977:QKK327996 QUG327977:QUG327996 REC327977:REC327996 RNY327977:RNY327996 RXU327977:RXU327996 SHQ327977:SHQ327996 SRM327977:SRM327996 TBI327977:TBI327996 TLE327977:TLE327996 TVA327977:TVA327996 UEW327977:UEW327996 UOS327977:UOS327996 UYO327977:UYO327996 VIK327977:VIK327996 VSG327977:VSG327996 WCC327977:WCC327996 WLY327977:WLY327996 WVU327977:WVU327996 U393513:U393532 JI393513:JI393532 TE393513:TE393532 ADA393513:ADA393532 AMW393513:AMW393532 AWS393513:AWS393532 BGO393513:BGO393532 BQK393513:BQK393532 CAG393513:CAG393532 CKC393513:CKC393532 CTY393513:CTY393532 DDU393513:DDU393532 DNQ393513:DNQ393532 DXM393513:DXM393532 EHI393513:EHI393532 ERE393513:ERE393532 FBA393513:FBA393532 FKW393513:FKW393532 FUS393513:FUS393532 GEO393513:GEO393532 GOK393513:GOK393532 GYG393513:GYG393532 HIC393513:HIC393532 HRY393513:HRY393532 IBU393513:IBU393532 ILQ393513:ILQ393532 IVM393513:IVM393532 JFI393513:JFI393532 JPE393513:JPE393532 JZA393513:JZA393532 KIW393513:KIW393532 KSS393513:KSS393532 LCO393513:LCO393532 LMK393513:LMK393532 LWG393513:LWG393532 MGC393513:MGC393532 MPY393513:MPY393532 MZU393513:MZU393532 NJQ393513:NJQ393532 NTM393513:NTM393532 ODI393513:ODI393532 ONE393513:ONE393532 OXA393513:OXA393532 PGW393513:PGW393532 PQS393513:PQS393532 QAO393513:QAO393532 QKK393513:QKK393532 QUG393513:QUG393532 REC393513:REC393532 RNY393513:RNY393532 RXU393513:RXU393532 SHQ393513:SHQ393532 SRM393513:SRM393532 TBI393513:TBI393532 TLE393513:TLE393532 TVA393513:TVA393532 UEW393513:UEW393532 UOS393513:UOS393532 UYO393513:UYO393532 VIK393513:VIK393532 VSG393513:VSG393532 WCC393513:WCC393532 WLY393513:WLY393532 WVU393513:WVU393532 U459049:U459068 JI459049:JI459068 TE459049:TE459068 ADA459049:ADA459068 AMW459049:AMW459068 AWS459049:AWS459068 BGO459049:BGO459068 BQK459049:BQK459068 CAG459049:CAG459068 CKC459049:CKC459068 CTY459049:CTY459068 DDU459049:DDU459068 DNQ459049:DNQ459068 DXM459049:DXM459068 EHI459049:EHI459068 ERE459049:ERE459068 FBA459049:FBA459068 FKW459049:FKW459068 FUS459049:FUS459068 GEO459049:GEO459068 GOK459049:GOK459068 GYG459049:GYG459068 HIC459049:HIC459068 HRY459049:HRY459068 IBU459049:IBU459068 ILQ459049:ILQ459068 IVM459049:IVM459068 JFI459049:JFI459068 JPE459049:JPE459068 JZA459049:JZA459068 KIW459049:KIW459068 KSS459049:KSS459068 LCO459049:LCO459068 LMK459049:LMK459068 LWG459049:LWG459068 MGC459049:MGC459068 MPY459049:MPY459068 MZU459049:MZU459068 NJQ459049:NJQ459068 NTM459049:NTM459068 ODI459049:ODI459068 ONE459049:ONE459068 OXA459049:OXA459068 PGW459049:PGW459068 PQS459049:PQS459068 QAO459049:QAO459068 QKK459049:QKK459068 QUG459049:QUG459068 REC459049:REC459068 RNY459049:RNY459068 RXU459049:RXU459068 SHQ459049:SHQ459068 SRM459049:SRM459068 TBI459049:TBI459068 TLE459049:TLE459068 TVA459049:TVA459068 UEW459049:UEW459068 UOS459049:UOS459068 UYO459049:UYO459068 VIK459049:VIK459068 VSG459049:VSG459068 WCC459049:WCC459068 WLY459049:WLY459068 WVU459049:WVU459068 U524585:U524604 JI524585:JI524604 TE524585:TE524604 ADA524585:ADA524604 AMW524585:AMW524604 AWS524585:AWS524604 BGO524585:BGO524604 BQK524585:BQK524604 CAG524585:CAG524604 CKC524585:CKC524604 CTY524585:CTY524604 DDU524585:DDU524604 DNQ524585:DNQ524604 DXM524585:DXM524604 EHI524585:EHI524604 ERE524585:ERE524604 FBA524585:FBA524604 FKW524585:FKW524604 FUS524585:FUS524604 GEO524585:GEO524604 GOK524585:GOK524604 GYG524585:GYG524604 HIC524585:HIC524604 HRY524585:HRY524604 IBU524585:IBU524604 ILQ524585:ILQ524604 IVM524585:IVM524604 JFI524585:JFI524604 JPE524585:JPE524604 JZA524585:JZA524604 KIW524585:KIW524604 KSS524585:KSS524604 LCO524585:LCO524604 LMK524585:LMK524604 LWG524585:LWG524604 MGC524585:MGC524604 MPY524585:MPY524604 MZU524585:MZU524604 NJQ524585:NJQ524604 NTM524585:NTM524604 ODI524585:ODI524604 ONE524585:ONE524604 OXA524585:OXA524604 PGW524585:PGW524604 PQS524585:PQS524604 QAO524585:QAO524604 QKK524585:QKK524604 QUG524585:QUG524604 REC524585:REC524604 RNY524585:RNY524604 RXU524585:RXU524604 SHQ524585:SHQ524604 SRM524585:SRM524604 TBI524585:TBI524604 TLE524585:TLE524604 TVA524585:TVA524604 UEW524585:UEW524604 UOS524585:UOS524604 UYO524585:UYO524604 VIK524585:VIK524604 VSG524585:VSG524604 WCC524585:WCC524604 WLY524585:WLY524604 WVU524585:WVU524604 U590121:U590140 JI590121:JI590140 TE590121:TE590140 ADA590121:ADA590140 AMW590121:AMW590140 AWS590121:AWS590140 BGO590121:BGO590140 BQK590121:BQK590140 CAG590121:CAG590140 CKC590121:CKC590140 CTY590121:CTY590140 DDU590121:DDU590140 DNQ590121:DNQ590140 DXM590121:DXM590140 EHI590121:EHI590140 ERE590121:ERE590140 FBA590121:FBA590140 FKW590121:FKW590140 FUS590121:FUS590140 GEO590121:GEO590140 GOK590121:GOK590140 GYG590121:GYG590140 HIC590121:HIC590140 HRY590121:HRY590140 IBU590121:IBU590140 ILQ590121:ILQ590140 IVM590121:IVM590140 JFI590121:JFI590140 JPE590121:JPE590140 JZA590121:JZA590140 KIW590121:KIW590140 KSS590121:KSS590140 LCO590121:LCO590140 LMK590121:LMK590140 LWG590121:LWG590140 MGC590121:MGC590140 MPY590121:MPY590140 MZU590121:MZU590140 NJQ590121:NJQ590140 NTM590121:NTM590140 ODI590121:ODI590140 ONE590121:ONE590140 OXA590121:OXA590140 PGW590121:PGW590140 PQS590121:PQS590140 QAO590121:QAO590140 QKK590121:QKK590140 QUG590121:QUG590140 REC590121:REC590140 RNY590121:RNY590140 RXU590121:RXU590140 SHQ590121:SHQ590140 SRM590121:SRM590140 TBI590121:TBI590140 TLE590121:TLE590140 TVA590121:TVA590140 UEW590121:UEW590140 UOS590121:UOS590140 UYO590121:UYO590140 VIK590121:VIK590140 VSG590121:VSG590140 WCC590121:WCC590140 WLY590121:WLY590140 WVU590121:WVU590140 U655657:U655676 JI655657:JI655676 TE655657:TE655676 ADA655657:ADA655676 AMW655657:AMW655676 AWS655657:AWS655676 BGO655657:BGO655676 BQK655657:BQK655676 CAG655657:CAG655676 CKC655657:CKC655676 CTY655657:CTY655676 DDU655657:DDU655676 DNQ655657:DNQ655676 DXM655657:DXM655676 EHI655657:EHI655676 ERE655657:ERE655676 FBA655657:FBA655676 FKW655657:FKW655676 FUS655657:FUS655676 GEO655657:GEO655676 GOK655657:GOK655676 GYG655657:GYG655676 HIC655657:HIC655676 HRY655657:HRY655676 IBU655657:IBU655676 ILQ655657:ILQ655676 IVM655657:IVM655676 JFI655657:JFI655676 JPE655657:JPE655676 JZA655657:JZA655676 KIW655657:KIW655676 KSS655657:KSS655676 LCO655657:LCO655676 LMK655657:LMK655676 LWG655657:LWG655676 MGC655657:MGC655676 MPY655657:MPY655676 MZU655657:MZU655676 NJQ655657:NJQ655676 NTM655657:NTM655676 ODI655657:ODI655676 ONE655657:ONE655676 OXA655657:OXA655676 PGW655657:PGW655676 PQS655657:PQS655676 QAO655657:QAO655676 QKK655657:QKK655676 QUG655657:QUG655676 REC655657:REC655676 RNY655657:RNY655676 RXU655657:RXU655676 SHQ655657:SHQ655676 SRM655657:SRM655676 TBI655657:TBI655676 TLE655657:TLE655676 TVA655657:TVA655676 UEW655657:UEW655676 UOS655657:UOS655676 UYO655657:UYO655676 VIK655657:VIK655676 VSG655657:VSG655676 WCC655657:WCC655676 WLY655657:WLY655676 WVU655657:WVU655676 U721193:U721212 JI721193:JI721212 TE721193:TE721212 ADA721193:ADA721212 AMW721193:AMW721212 AWS721193:AWS721212 BGO721193:BGO721212 BQK721193:BQK721212 CAG721193:CAG721212 CKC721193:CKC721212 CTY721193:CTY721212 DDU721193:DDU721212 DNQ721193:DNQ721212 DXM721193:DXM721212 EHI721193:EHI721212 ERE721193:ERE721212 FBA721193:FBA721212 FKW721193:FKW721212 FUS721193:FUS721212 GEO721193:GEO721212 GOK721193:GOK721212 GYG721193:GYG721212 HIC721193:HIC721212 HRY721193:HRY721212 IBU721193:IBU721212 ILQ721193:ILQ721212 IVM721193:IVM721212 JFI721193:JFI721212 JPE721193:JPE721212 JZA721193:JZA721212 KIW721193:KIW721212 KSS721193:KSS721212 LCO721193:LCO721212 LMK721193:LMK721212 LWG721193:LWG721212 MGC721193:MGC721212 MPY721193:MPY721212 MZU721193:MZU721212 NJQ721193:NJQ721212 NTM721193:NTM721212 ODI721193:ODI721212 ONE721193:ONE721212 OXA721193:OXA721212 PGW721193:PGW721212 PQS721193:PQS721212 QAO721193:QAO721212 QKK721193:QKK721212 QUG721193:QUG721212 REC721193:REC721212 RNY721193:RNY721212 RXU721193:RXU721212 SHQ721193:SHQ721212 SRM721193:SRM721212 TBI721193:TBI721212 TLE721193:TLE721212 TVA721193:TVA721212 UEW721193:UEW721212 UOS721193:UOS721212 UYO721193:UYO721212 VIK721193:VIK721212 VSG721193:VSG721212 WCC721193:WCC721212 WLY721193:WLY721212 WVU721193:WVU721212 U786729:U786748 JI786729:JI786748 TE786729:TE786748 ADA786729:ADA786748 AMW786729:AMW786748 AWS786729:AWS786748 BGO786729:BGO786748 BQK786729:BQK786748 CAG786729:CAG786748 CKC786729:CKC786748 CTY786729:CTY786748 DDU786729:DDU786748 DNQ786729:DNQ786748 DXM786729:DXM786748 EHI786729:EHI786748 ERE786729:ERE786748 FBA786729:FBA786748 FKW786729:FKW786748 FUS786729:FUS786748 GEO786729:GEO786748 GOK786729:GOK786748 GYG786729:GYG786748 HIC786729:HIC786748 HRY786729:HRY786748 IBU786729:IBU786748 ILQ786729:ILQ786748 IVM786729:IVM786748 JFI786729:JFI786748 JPE786729:JPE786748 JZA786729:JZA786748 KIW786729:KIW786748 KSS786729:KSS786748 LCO786729:LCO786748 LMK786729:LMK786748 LWG786729:LWG786748 MGC786729:MGC786748 MPY786729:MPY786748 MZU786729:MZU786748 NJQ786729:NJQ786748 NTM786729:NTM786748 ODI786729:ODI786748 ONE786729:ONE786748 OXA786729:OXA786748 PGW786729:PGW786748 PQS786729:PQS786748 QAO786729:QAO786748 QKK786729:QKK786748 QUG786729:QUG786748 REC786729:REC786748 RNY786729:RNY786748 RXU786729:RXU786748 SHQ786729:SHQ786748 SRM786729:SRM786748 TBI786729:TBI786748 TLE786729:TLE786748 TVA786729:TVA786748 UEW786729:UEW786748 UOS786729:UOS786748 UYO786729:UYO786748 VIK786729:VIK786748 VSG786729:VSG786748 WCC786729:WCC786748 WLY786729:WLY786748 WVU786729:WVU786748 U852265:U852284 JI852265:JI852284 TE852265:TE852284 ADA852265:ADA852284 AMW852265:AMW852284 AWS852265:AWS852284 BGO852265:BGO852284 BQK852265:BQK852284 CAG852265:CAG852284 CKC852265:CKC852284 CTY852265:CTY852284 DDU852265:DDU852284 DNQ852265:DNQ852284 DXM852265:DXM852284 EHI852265:EHI852284 ERE852265:ERE852284 FBA852265:FBA852284 FKW852265:FKW852284 FUS852265:FUS852284 GEO852265:GEO852284 GOK852265:GOK852284 GYG852265:GYG852284 HIC852265:HIC852284 HRY852265:HRY852284 IBU852265:IBU852284 ILQ852265:ILQ852284 IVM852265:IVM852284 JFI852265:JFI852284 JPE852265:JPE852284 JZA852265:JZA852284 KIW852265:KIW852284 KSS852265:KSS852284 LCO852265:LCO852284 LMK852265:LMK852284 LWG852265:LWG852284 MGC852265:MGC852284 MPY852265:MPY852284 MZU852265:MZU852284 NJQ852265:NJQ852284 NTM852265:NTM852284 ODI852265:ODI852284 ONE852265:ONE852284 OXA852265:OXA852284 PGW852265:PGW852284 PQS852265:PQS852284 QAO852265:QAO852284 QKK852265:QKK852284 QUG852265:QUG852284 REC852265:REC852284 RNY852265:RNY852284 RXU852265:RXU852284 SHQ852265:SHQ852284 SRM852265:SRM852284 TBI852265:TBI852284 TLE852265:TLE852284 TVA852265:TVA852284 UEW852265:UEW852284 UOS852265:UOS852284 UYO852265:UYO852284 VIK852265:VIK852284 VSG852265:VSG852284 WCC852265:WCC852284 WLY852265:WLY852284 WVU852265:WVU852284 U917801:U917820 JI917801:JI917820 TE917801:TE917820 ADA917801:ADA917820 AMW917801:AMW917820 AWS917801:AWS917820 BGO917801:BGO917820 BQK917801:BQK917820 CAG917801:CAG917820 CKC917801:CKC917820 CTY917801:CTY917820 DDU917801:DDU917820 DNQ917801:DNQ917820 DXM917801:DXM917820 EHI917801:EHI917820 ERE917801:ERE917820 FBA917801:FBA917820 FKW917801:FKW917820 FUS917801:FUS917820 GEO917801:GEO917820 GOK917801:GOK917820 GYG917801:GYG917820 HIC917801:HIC917820 HRY917801:HRY917820 IBU917801:IBU917820 ILQ917801:ILQ917820 IVM917801:IVM917820 JFI917801:JFI917820 JPE917801:JPE917820 JZA917801:JZA917820 KIW917801:KIW917820 KSS917801:KSS917820 LCO917801:LCO917820 LMK917801:LMK917820 LWG917801:LWG917820 MGC917801:MGC917820 MPY917801:MPY917820 MZU917801:MZU917820 NJQ917801:NJQ917820 NTM917801:NTM917820 ODI917801:ODI917820 ONE917801:ONE917820 OXA917801:OXA917820 PGW917801:PGW917820 PQS917801:PQS917820 QAO917801:QAO917820 QKK917801:QKK917820 QUG917801:QUG917820 REC917801:REC917820 RNY917801:RNY917820 RXU917801:RXU917820 SHQ917801:SHQ917820 SRM917801:SRM917820 TBI917801:TBI917820 TLE917801:TLE917820 TVA917801:TVA917820 UEW917801:UEW917820 UOS917801:UOS917820 UYO917801:UYO917820 VIK917801:VIK917820 VSG917801:VSG917820 WCC917801:WCC917820 WLY917801:WLY917820 WVU917801:WVU917820 U983337:U983356 JI983337:JI983356 TE983337:TE983356 ADA983337:ADA983356 AMW983337:AMW983356 AWS983337:AWS983356 BGO983337:BGO983356 BQK983337:BQK983356 CAG983337:CAG983356 CKC983337:CKC983356 CTY983337:CTY983356 DDU983337:DDU983356 DNQ983337:DNQ983356 DXM983337:DXM983356 EHI983337:EHI983356 ERE983337:ERE983356 FBA983337:FBA983356 FKW983337:FKW983356 FUS983337:FUS983356 GEO983337:GEO983356 GOK983337:GOK983356 GYG983337:GYG983356 HIC983337:HIC983356 HRY983337:HRY983356 IBU983337:IBU983356 ILQ983337:ILQ983356 IVM983337:IVM983356 JFI983337:JFI983356 JPE983337:JPE983356 JZA983337:JZA983356 KIW983337:KIW983356 KSS983337:KSS983356 LCO983337:LCO983356 LMK983337:LMK983356 LWG983337:LWG983356 MGC983337:MGC983356 MPY983337:MPY983356 MZU983337:MZU983356 NJQ983337:NJQ983356 NTM983337:NTM983356 ODI983337:ODI983356 ONE983337:ONE983356 OXA983337:OXA983356 PGW983337:PGW983356 PQS983337:PQS983356 QAO983337:QAO983356 QKK983337:QKK983356 QUG983337:QUG983356 REC983337:REC983356 RNY983337:RNY983356 RXU983337:RXU983356 SHQ983337:SHQ983356 SRM983337:SRM983356 TBI983337:TBI983356 TLE983337:TLE983356 TVA983337:TVA983356 UEW983337:UEW983356 UOS983337:UOS983356 UYO983337:UYO983356 VIK983337:VIK983356 VSG983337:VSG983356 WCC983337:WCC983356 WLY983337:WLY983356 WVU31:WVU32 JI31:JI32 TE31:TE32 ADA31:ADA32 AMW31:AMW32 AWS31:AWS32 BGO31:BGO32 BQK31:BQK32 CAG31:CAG32 CKC31:CKC32 CTY31:CTY32 DDU31:DDU32 DNQ31:DNQ32 DXM31:DXM32 EHI31:EHI32 ERE31:ERE32 FBA31:FBA32 FKW31:FKW32 FUS31:FUS32 GEO31:GEO32 GOK31:GOK32 GYG31:GYG32 HIC31:HIC32 HRY31:HRY32 IBU31:IBU32 ILQ31:ILQ32 IVM31:IVM32 JFI31:JFI32 JPE31:JPE32 JZA31:JZA32 KIW31:KIW32 KSS31:KSS32 LCO31:LCO32 LMK31:LMK32 LWG31:LWG32 MGC31:MGC32 MPY31:MPY32 MZU31:MZU32 NJQ31:NJQ32 NTM31:NTM32 ODI31:ODI32 ONE31:ONE32 OXA31:OXA32 PGW31:PGW32 PQS31:PQS32 QAO31:QAO32 QKK31:QKK32 QUG31:QUG32 REC31:REC32 RNY31:RNY32 RXU31:RXU32 SHQ31:SHQ32 SRM31:SRM32 TBI31:TBI32 TLE31:TLE32 TVA31:TVA32 UEW31:UEW32 UOS31:UOS32 UYO31:UYO32 VIK31:VIK32 VSG31:VSG32 WCC31:WCC32 WLY31:WLY32 WVU35:WVU322 WLY35:WLY322 WCC35:WCC322 VSG35:VSG322 VIK35:VIK322 UYO35:UYO322 UOS35:UOS322 UEW35:UEW322 TVA35:TVA322 TLE35:TLE322 TBI35:TBI322 SRM35:SRM322 SHQ35:SHQ322 RXU35:RXU322 RNY35:RNY322 REC35:REC322 QUG35:QUG322 QKK35:QKK322 QAO35:QAO322 PQS35:PQS322 PGW35:PGW322 OXA35:OXA322 ONE35:ONE322 ODI35:ODI322 NTM35:NTM322 NJQ35:NJQ322 MZU35:MZU322 MPY35:MPY322 MGC35:MGC322 LWG35:LWG322 LMK35:LMK322 LCO35:LCO322 KSS35:KSS322 KIW35:KIW322 JZA35:JZA322 JPE35:JPE322 JFI35:JFI322 IVM35:IVM322 ILQ35:ILQ322 IBU35:IBU322 HRY35:HRY322 HIC35:HIC322 GYG35:GYG322 GOK35:GOK322 GEO35:GEO322 FUS35:FUS322 FKW35:FKW322 FBA35:FBA322 ERE35:ERE322 EHI35:EHI322 DXM35:DXM322 DNQ35:DNQ322 DDU35:DDU322 CTY35:CTY322 CKC35:CKC322 CAG35:CAG322 BQK35:BQK322 BGO35:BGO322 AWS35:AWS322 AMW35:AMW322 ADA35:ADA322 TE35:TE322 JI35:JI322" xr:uid="{8DE94E00-FB0C-48C3-A6DD-4D006B51D753}">
      <formula1>"yes, no"</formula1>
    </dataValidation>
    <dataValidation type="list" allowBlank="1" showInputMessage="1" showErrorMessage="1" sqref="WVV983337:WVV983356 V65833:V65852 JJ65833:JJ65852 TF65833:TF65852 ADB65833:ADB65852 AMX65833:AMX65852 AWT65833:AWT65852 BGP65833:BGP65852 BQL65833:BQL65852 CAH65833:CAH65852 CKD65833:CKD65852 CTZ65833:CTZ65852 DDV65833:DDV65852 DNR65833:DNR65852 DXN65833:DXN65852 EHJ65833:EHJ65852 ERF65833:ERF65852 FBB65833:FBB65852 FKX65833:FKX65852 FUT65833:FUT65852 GEP65833:GEP65852 GOL65833:GOL65852 GYH65833:GYH65852 HID65833:HID65852 HRZ65833:HRZ65852 IBV65833:IBV65852 ILR65833:ILR65852 IVN65833:IVN65852 JFJ65833:JFJ65852 JPF65833:JPF65852 JZB65833:JZB65852 KIX65833:KIX65852 KST65833:KST65852 LCP65833:LCP65852 LML65833:LML65852 LWH65833:LWH65852 MGD65833:MGD65852 MPZ65833:MPZ65852 MZV65833:MZV65852 NJR65833:NJR65852 NTN65833:NTN65852 ODJ65833:ODJ65852 ONF65833:ONF65852 OXB65833:OXB65852 PGX65833:PGX65852 PQT65833:PQT65852 QAP65833:QAP65852 QKL65833:QKL65852 QUH65833:QUH65852 RED65833:RED65852 RNZ65833:RNZ65852 RXV65833:RXV65852 SHR65833:SHR65852 SRN65833:SRN65852 TBJ65833:TBJ65852 TLF65833:TLF65852 TVB65833:TVB65852 UEX65833:UEX65852 UOT65833:UOT65852 UYP65833:UYP65852 VIL65833:VIL65852 VSH65833:VSH65852 WCD65833:WCD65852 WLZ65833:WLZ65852 WVV65833:WVV65852 V131369:V131388 JJ131369:JJ131388 TF131369:TF131388 ADB131369:ADB131388 AMX131369:AMX131388 AWT131369:AWT131388 BGP131369:BGP131388 BQL131369:BQL131388 CAH131369:CAH131388 CKD131369:CKD131388 CTZ131369:CTZ131388 DDV131369:DDV131388 DNR131369:DNR131388 DXN131369:DXN131388 EHJ131369:EHJ131388 ERF131369:ERF131388 FBB131369:FBB131388 FKX131369:FKX131388 FUT131369:FUT131388 GEP131369:GEP131388 GOL131369:GOL131388 GYH131369:GYH131388 HID131369:HID131388 HRZ131369:HRZ131388 IBV131369:IBV131388 ILR131369:ILR131388 IVN131369:IVN131388 JFJ131369:JFJ131388 JPF131369:JPF131388 JZB131369:JZB131388 KIX131369:KIX131388 KST131369:KST131388 LCP131369:LCP131388 LML131369:LML131388 LWH131369:LWH131388 MGD131369:MGD131388 MPZ131369:MPZ131388 MZV131369:MZV131388 NJR131369:NJR131388 NTN131369:NTN131388 ODJ131369:ODJ131388 ONF131369:ONF131388 OXB131369:OXB131388 PGX131369:PGX131388 PQT131369:PQT131388 QAP131369:QAP131388 QKL131369:QKL131388 QUH131369:QUH131388 RED131369:RED131388 RNZ131369:RNZ131388 RXV131369:RXV131388 SHR131369:SHR131388 SRN131369:SRN131388 TBJ131369:TBJ131388 TLF131369:TLF131388 TVB131369:TVB131388 UEX131369:UEX131388 UOT131369:UOT131388 UYP131369:UYP131388 VIL131369:VIL131388 VSH131369:VSH131388 WCD131369:WCD131388 WLZ131369:WLZ131388 WVV131369:WVV131388 V196905:V196924 JJ196905:JJ196924 TF196905:TF196924 ADB196905:ADB196924 AMX196905:AMX196924 AWT196905:AWT196924 BGP196905:BGP196924 BQL196905:BQL196924 CAH196905:CAH196924 CKD196905:CKD196924 CTZ196905:CTZ196924 DDV196905:DDV196924 DNR196905:DNR196924 DXN196905:DXN196924 EHJ196905:EHJ196924 ERF196905:ERF196924 FBB196905:FBB196924 FKX196905:FKX196924 FUT196905:FUT196924 GEP196905:GEP196924 GOL196905:GOL196924 GYH196905:GYH196924 HID196905:HID196924 HRZ196905:HRZ196924 IBV196905:IBV196924 ILR196905:ILR196924 IVN196905:IVN196924 JFJ196905:JFJ196924 JPF196905:JPF196924 JZB196905:JZB196924 KIX196905:KIX196924 KST196905:KST196924 LCP196905:LCP196924 LML196905:LML196924 LWH196905:LWH196924 MGD196905:MGD196924 MPZ196905:MPZ196924 MZV196905:MZV196924 NJR196905:NJR196924 NTN196905:NTN196924 ODJ196905:ODJ196924 ONF196905:ONF196924 OXB196905:OXB196924 PGX196905:PGX196924 PQT196905:PQT196924 QAP196905:QAP196924 QKL196905:QKL196924 QUH196905:QUH196924 RED196905:RED196924 RNZ196905:RNZ196924 RXV196905:RXV196924 SHR196905:SHR196924 SRN196905:SRN196924 TBJ196905:TBJ196924 TLF196905:TLF196924 TVB196905:TVB196924 UEX196905:UEX196924 UOT196905:UOT196924 UYP196905:UYP196924 VIL196905:VIL196924 VSH196905:VSH196924 WCD196905:WCD196924 WLZ196905:WLZ196924 WVV196905:WVV196924 V262441:V262460 JJ262441:JJ262460 TF262441:TF262460 ADB262441:ADB262460 AMX262441:AMX262460 AWT262441:AWT262460 BGP262441:BGP262460 BQL262441:BQL262460 CAH262441:CAH262460 CKD262441:CKD262460 CTZ262441:CTZ262460 DDV262441:DDV262460 DNR262441:DNR262460 DXN262441:DXN262460 EHJ262441:EHJ262460 ERF262441:ERF262460 FBB262441:FBB262460 FKX262441:FKX262460 FUT262441:FUT262460 GEP262441:GEP262460 GOL262441:GOL262460 GYH262441:GYH262460 HID262441:HID262460 HRZ262441:HRZ262460 IBV262441:IBV262460 ILR262441:ILR262460 IVN262441:IVN262460 JFJ262441:JFJ262460 JPF262441:JPF262460 JZB262441:JZB262460 KIX262441:KIX262460 KST262441:KST262460 LCP262441:LCP262460 LML262441:LML262460 LWH262441:LWH262460 MGD262441:MGD262460 MPZ262441:MPZ262460 MZV262441:MZV262460 NJR262441:NJR262460 NTN262441:NTN262460 ODJ262441:ODJ262460 ONF262441:ONF262460 OXB262441:OXB262460 PGX262441:PGX262460 PQT262441:PQT262460 QAP262441:QAP262460 QKL262441:QKL262460 QUH262441:QUH262460 RED262441:RED262460 RNZ262441:RNZ262460 RXV262441:RXV262460 SHR262441:SHR262460 SRN262441:SRN262460 TBJ262441:TBJ262460 TLF262441:TLF262460 TVB262441:TVB262460 UEX262441:UEX262460 UOT262441:UOT262460 UYP262441:UYP262460 VIL262441:VIL262460 VSH262441:VSH262460 WCD262441:WCD262460 WLZ262441:WLZ262460 WVV262441:WVV262460 V327977:V327996 JJ327977:JJ327996 TF327977:TF327996 ADB327977:ADB327996 AMX327977:AMX327996 AWT327977:AWT327996 BGP327977:BGP327996 BQL327977:BQL327996 CAH327977:CAH327996 CKD327977:CKD327996 CTZ327977:CTZ327996 DDV327977:DDV327996 DNR327977:DNR327996 DXN327977:DXN327996 EHJ327977:EHJ327996 ERF327977:ERF327996 FBB327977:FBB327996 FKX327977:FKX327996 FUT327977:FUT327996 GEP327977:GEP327996 GOL327977:GOL327996 GYH327977:GYH327996 HID327977:HID327996 HRZ327977:HRZ327996 IBV327977:IBV327996 ILR327977:ILR327996 IVN327977:IVN327996 JFJ327977:JFJ327996 JPF327977:JPF327996 JZB327977:JZB327996 KIX327977:KIX327996 KST327977:KST327996 LCP327977:LCP327996 LML327977:LML327996 LWH327977:LWH327996 MGD327977:MGD327996 MPZ327977:MPZ327996 MZV327977:MZV327996 NJR327977:NJR327996 NTN327977:NTN327996 ODJ327977:ODJ327996 ONF327977:ONF327996 OXB327977:OXB327996 PGX327977:PGX327996 PQT327977:PQT327996 QAP327977:QAP327996 QKL327977:QKL327996 QUH327977:QUH327996 RED327977:RED327996 RNZ327977:RNZ327996 RXV327977:RXV327996 SHR327977:SHR327996 SRN327977:SRN327996 TBJ327977:TBJ327996 TLF327977:TLF327996 TVB327977:TVB327996 UEX327977:UEX327996 UOT327977:UOT327996 UYP327977:UYP327996 VIL327977:VIL327996 VSH327977:VSH327996 WCD327977:WCD327996 WLZ327977:WLZ327996 WVV327977:WVV327996 V393513:V393532 JJ393513:JJ393532 TF393513:TF393532 ADB393513:ADB393532 AMX393513:AMX393532 AWT393513:AWT393532 BGP393513:BGP393532 BQL393513:BQL393532 CAH393513:CAH393532 CKD393513:CKD393532 CTZ393513:CTZ393532 DDV393513:DDV393532 DNR393513:DNR393532 DXN393513:DXN393532 EHJ393513:EHJ393532 ERF393513:ERF393532 FBB393513:FBB393532 FKX393513:FKX393532 FUT393513:FUT393532 GEP393513:GEP393532 GOL393513:GOL393532 GYH393513:GYH393532 HID393513:HID393532 HRZ393513:HRZ393532 IBV393513:IBV393532 ILR393513:ILR393532 IVN393513:IVN393532 JFJ393513:JFJ393532 JPF393513:JPF393532 JZB393513:JZB393532 KIX393513:KIX393532 KST393513:KST393532 LCP393513:LCP393532 LML393513:LML393532 LWH393513:LWH393532 MGD393513:MGD393532 MPZ393513:MPZ393532 MZV393513:MZV393532 NJR393513:NJR393532 NTN393513:NTN393532 ODJ393513:ODJ393532 ONF393513:ONF393532 OXB393513:OXB393532 PGX393513:PGX393532 PQT393513:PQT393532 QAP393513:QAP393532 QKL393513:QKL393532 QUH393513:QUH393532 RED393513:RED393532 RNZ393513:RNZ393532 RXV393513:RXV393532 SHR393513:SHR393532 SRN393513:SRN393532 TBJ393513:TBJ393532 TLF393513:TLF393532 TVB393513:TVB393532 UEX393513:UEX393532 UOT393513:UOT393532 UYP393513:UYP393532 VIL393513:VIL393532 VSH393513:VSH393532 WCD393513:WCD393532 WLZ393513:WLZ393532 WVV393513:WVV393532 V459049:V459068 JJ459049:JJ459068 TF459049:TF459068 ADB459049:ADB459068 AMX459049:AMX459068 AWT459049:AWT459068 BGP459049:BGP459068 BQL459049:BQL459068 CAH459049:CAH459068 CKD459049:CKD459068 CTZ459049:CTZ459068 DDV459049:DDV459068 DNR459049:DNR459068 DXN459049:DXN459068 EHJ459049:EHJ459068 ERF459049:ERF459068 FBB459049:FBB459068 FKX459049:FKX459068 FUT459049:FUT459068 GEP459049:GEP459068 GOL459049:GOL459068 GYH459049:GYH459068 HID459049:HID459068 HRZ459049:HRZ459068 IBV459049:IBV459068 ILR459049:ILR459068 IVN459049:IVN459068 JFJ459049:JFJ459068 JPF459049:JPF459068 JZB459049:JZB459068 KIX459049:KIX459068 KST459049:KST459068 LCP459049:LCP459068 LML459049:LML459068 LWH459049:LWH459068 MGD459049:MGD459068 MPZ459049:MPZ459068 MZV459049:MZV459068 NJR459049:NJR459068 NTN459049:NTN459068 ODJ459049:ODJ459068 ONF459049:ONF459068 OXB459049:OXB459068 PGX459049:PGX459068 PQT459049:PQT459068 QAP459049:QAP459068 QKL459049:QKL459068 QUH459049:QUH459068 RED459049:RED459068 RNZ459049:RNZ459068 RXV459049:RXV459068 SHR459049:SHR459068 SRN459049:SRN459068 TBJ459049:TBJ459068 TLF459049:TLF459068 TVB459049:TVB459068 UEX459049:UEX459068 UOT459049:UOT459068 UYP459049:UYP459068 VIL459049:VIL459068 VSH459049:VSH459068 WCD459049:WCD459068 WLZ459049:WLZ459068 WVV459049:WVV459068 V524585:V524604 JJ524585:JJ524604 TF524585:TF524604 ADB524585:ADB524604 AMX524585:AMX524604 AWT524585:AWT524604 BGP524585:BGP524604 BQL524585:BQL524604 CAH524585:CAH524604 CKD524585:CKD524604 CTZ524585:CTZ524604 DDV524585:DDV524604 DNR524585:DNR524604 DXN524585:DXN524604 EHJ524585:EHJ524604 ERF524585:ERF524604 FBB524585:FBB524604 FKX524585:FKX524604 FUT524585:FUT524604 GEP524585:GEP524604 GOL524585:GOL524604 GYH524585:GYH524604 HID524585:HID524604 HRZ524585:HRZ524604 IBV524585:IBV524604 ILR524585:ILR524604 IVN524585:IVN524604 JFJ524585:JFJ524604 JPF524585:JPF524604 JZB524585:JZB524604 KIX524585:KIX524604 KST524585:KST524604 LCP524585:LCP524604 LML524585:LML524604 LWH524585:LWH524604 MGD524585:MGD524604 MPZ524585:MPZ524604 MZV524585:MZV524604 NJR524585:NJR524604 NTN524585:NTN524604 ODJ524585:ODJ524604 ONF524585:ONF524604 OXB524585:OXB524604 PGX524585:PGX524604 PQT524585:PQT524604 QAP524585:QAP524604 QKL524585:QKL524604 QUH524585:QUH524604 RED524585:RED524604 RNZ524585:RNZ524604 RXV524585:RXV524604 SHR524585:SHR524604 SRN524585:SRN524604 TBJ524585:TBJ524604 TLF524585:TLF524604 TVB524585:TVB524604 UEX524585:UEX524604 UOT524585:UOT524604 UYP524585:UYP524604 VIL524585:VIL524604 VSH524585:VSH524604 WCD524585:WCD524604 WLZ524585:WLZ524604 WVV524585:WVV524604 V590121:V590140 JJ590121:JJ590140 TF590121:TF590140 ADB590121:ADB590140 AMX590121:AMX590140 AWT590121:AWT590140 BGP590121:BGP590140 BQL590121:BQL590140 CAH590121:CAH590140 CKD590121:CKD590140 CTZ590121:CTZ590140 DDV590121:DDV590140 DNR590121:DNR590140 DXN590121:DXN590140 EHJ590121:EHJ590140 ERF590121:ERF590140 FBB590121:FBB590140 FKX590121:FKX590140 FUT590121:FUT590140 GEP590121:GEP590140 GOL590121:GOL590140 GYH590121:GYH590140 HID590121:HID590140 HRZ590121:HRZ590140 IBV590121:IBV590140 ILR590121:ILR590140 IVN590121:IVN590140 JFJ590121:JFJ590140 JPF590121:JPF590140 JZB590121:JZB590140 KIX590121:KIX590140 KST590121:KST590140 LCP590121:LCP590140 LML590121:LML590140 LWH590121:LWH590140 MGD590121:MGD590140 MPZ590121:MPZ590140 MZV590121:MZV590140 NJR590121:NJR590140 NTN590121:NTN590140 ODJ590121:ODJ590140 ONF590121:ONF590140 OXB590121:OXB590140 PGX590121:PGX590140 PQT590121:PQT590140 QAP590121:QAP590140 QKL590121:QKL590140 QUH590121:QUH590140 RED590121:RED590140 RNZ590121:RNZ590140 RXV590121:RXV590140 SHR590121:SHR590140 SRN590121:SRN590140 TBJ590121:TBJ590140 TLF590121:TLF590140 TVB590121:TVB590140 UEX590121:UEX590140 UOT590121:UOT590140 UYP590121:UYP590140 VIL590121:VIL590140 VSH590121:VSH590140 WCD590121:WCD590140 WLZ590121:WLZ590140 WVV590121:WVV590140 V655657:V655676 JJ655657:JJ655676 TF655657:TF655676 ADB655657:ADB655676 AMX655657:AMX655676 AWT655657:AWT655676 BGP655657:BGP655676 BQL655657:BQL655676 CAH655657:CAH655676 CKD655657:CKD655676 CTZ655657:CTZ655676 DDV655657:DDV655676 DNR655657:DNR655676 DXN655657:DXN655676 EHJ655657:EHJ655676 ERF655657:ERF655676 FBB655657:FBB655676 FKX655657:FKX655676 FUT655657:FUT655676 GEP655657:GEP655676 GOL655657:GOL655676 GYH655657:GYH655676 HID655657:HID655676 HRZ655657:HRZ655676 IBV655657:IBV655676 ILR655657:ILR655676 IVN655657:IVN655676 JFJ655657:JFJ655676 JPF655657:JPF655676 JZB655657:JZB655676 KIX655657:KIX655676 KST655657:KST655676 LCP655657:LCP655676 LML655657:LML655676 LWH655657:LWH655676 MGD655657:MGD655676 MPZ655657:MPZ655676 MZV655657:MZV655676 NJR655657:NJR655676 NTN655657:NTN655676 ODJ655657:ODJ655676 ONF655657:ONF655676 OXB655657:OXB655676 PGX655657:PGX655676 PQT655657:PQT655676 QAP655657:QAP655676 QKL655657:QKL655676 QUH655657:QUH655676 RED655657:RED655676 RNZ655657:RNZ655676 RXV655657:RXV655676 SHR655657:SHR655676 SRN655657:SRN655676 TBJ655657:TBJ655676 TLF655657:TLF655676 TVB655657:TVB655676 UEX655657:UEX655676 UOT655657:UOT655676 UYP655657:UYP655676 VIL655657:VIL655676 VSH655657:VSH655676 WCD655657:WCD655676 WLZ655657:WLZ655676 WVV655657:WVV655676 V721193:V721212 JJ721193:JJ721212 TF721193:TF721212 ADB721193:ADB721212 AMX721193:AMX721212 AWT721193:AWT721212 BGP721193:BGP721212 BQL721193:BQL721212 CAH721193:CAH721212 CKD721193:CKD721212 CTZ721193:CTZ721212 DDV721193:DDV721212 DNR721193:DNR721212 DXN721193:DXN721212 EHJ721193:EHJ721212 ERF721193:ERF721212 FBB721193:FBB721212 FKX721193:FKX721212 FUT721193:FUT721212 GEP721193:GEP721212 GOL721193:GOL721212 GYH721193:GYH721212 HID721193:HID721212 HRZ721193:HRZ721212 IBV721193:IBV721212 ILR721193:ILR721212 IVN721193:IVN721212 JFJ721193:JFJ721212 JPF721193:JPF721212 JZB721193:JZB721212 KIX721193:KIX721212 KST721193:KST721212 LCP721193:LCP721212 LML721193:LML721212 LWH721193:LWH721212 MGD721193:MGD721212 MPZ721193:MPZ721212 MZV721193:MZV721212 NJR721193:NJR721212 NTN721193:NTN721212 ODJ721193:ODJ721212 ONF721193:ONF721212 OXB721193:OXB721212 PGX721193:PGX721212 PQT721193:PQT721212 QAP721193:QAP721212 QKL721193:QKL721212 QUH721193:QUH721212 RED721193:RED721212 RNZ721193:RNZ721212 RXV721193:RXV721212 SHR721193:SHR721212 SRN721193:SRN721212 TBJ721193:TBJ721212 TLF721193:TLF721212 TVB721193:TVB721212 UEX721193:UEX721212 UOT721193:UOT721212 UYP721193:UYP721212 VIL721193:VIL721212 VSH721193:VSH721212 WCD721193:WCD721212 WLZ721193:WLZ721212 WVV721193:WVV721212 V786729:V786748 JJ786729:JJ786748 TF786729:TF786748 ADB786729:ADB786748 AMX786729:AMX786748 AWT786729:AWT786748 BGP786729:BGP786748 BQL786729:BQL786748 CAH786729:CAH786748 CKD786729:CKD786748 CTZ786729:CTZ786748 DDV786729:DDV786748 DNR786729:DNR786748 DXN786729:DXN786748 EHJ786729:EHJ786748 ERF786729:ERF786748 FBB786729:FBB786748 FKX786729:FKX786748 FUT786729:FUT786748 GEP786729:GEP786748 GOL786729:GOL786748 GYH786729:GYH786748 HID786729:HID786748 HRZ786729:HRZ786748 IBV786729:IBV786748 ILR786729:ILR786748 IVN786729:IVN786748 JFJ786729:JFJ786748 JPF786729:JPF786748 JZB786729:JZB786748 KIX786729:KIX786748 KST786729:KST786748 LCP786729:LCP786748 LML786729:LML786748 LWH786729:LWH786748 MGD786729:MGD786748 MPZ786729:MPZ786748 MZV786729:MZV786748 NJR786729:NJR786748 NTN786729:NTN786748 ODJ786729:ODJ786748 ONF786729:ONF786748 OXB786729:OXB786748 PGX786729:PGX786748 PQT786729:PQT786748 QAP786729:QAP786748 QKL786729:QKL786748 QUH786729:QUH786748 RED786729:RED786748 RNZ786729:RNZ786748 RXV786729:RXV786748 SHR786729:SHR786748 SRN786729:SRN786748 TBJ786729:TBJ786748 TLF786729:TLF786748 TVB786729:TVB786748 UEX786729:UEX786748 UOT786729:UOT786748 UYP786729:UYP786748 VIL786729:VIL786748 VSH786729:VSH786748 WCD786729:WCD786748 WLZ786729:WLZ786748 WVV786729:WVV786748 V852265:V852284 JJ852265:JJ852284 TF852265:TF852284 ADB852265:ADB852284 AMX852265:AMX852284 AWT852265:AWT852284 BGP852265:BGP852284 BQL852265:BQL852284 CAH852265:CAH852284 CKD852265:CKD852284 CTZ852265:CTZ852284 DDV852265:DDV852284 DNR852265:DNR852284 DXN852265:DXN852284 EHJ852265:EHJ852284 ERF852265:ERF852284 FBB852265:FBB852284 FKX852265:FKX852284 FUT852265:FUT852284 GEP852265:GEP852284 GOL852265:GOL852284 GYH852265:GYH852284 HID852265:HID852284 HRZ852265:HRZ852284 IBV852265:IBV852284 ILR852265:ILR852284 IVN852265:IVN852284 JFJ852265:JFJ852284 JPF852265:JPF852284 JZB852265:JZB852284 KIX852265:KIX852284 KST852265:KST852284 LCP852265:LCP852284 LML852265:LML852284 LWH852265:LWH852284 MGD852265:MGD852284 MPZ852265:MPZ852284 MZV852265:MZV852284 NJR852265:NJR852284 NTN852265:NTN852284 ODJ852265:ODJ852284 ONF852265:ONF852284 OXB852265:OXB852284 PGX852265:PGX852284 PQT852265:PQT852284 QAP852265:QAP852284 QKL852265:QKL852284 QUH852265:QUH852284 RED852265:RED852284 RNZ852265:RNZ852284 RXV852265:RXV852284 SHR852265:SHR852284 SRN852265:SRN852284 TBJ852265:TBJ852284 TLF852265:TLF852284 TVB852265:TVB852284 UEX852265:UEX852284 UOT852265:UOT852284 UYP852265:UYP852284 VIL852265:VIL852284 VSH852265:VSH852284 WCD852265:WCD852284 WLZ852265:WLZ852284 WVV852265:WVV852284 V917801:V917820 JJ917801:JJ917820 TF917801:TF917820 ADB917801:ADB917820 AMX917801:AMX917820 AWT917801:AWT917820 BGP917801:BGP917820 BQL917801:BQL917820 CAH917801:CAH917820 CKD917801:CKD917820 CTZ917801:CTZ917820 DDV917801:DDV917820 DNR917801:DNR917820 DXN917801:DXN917820 EHJ917801:EHJ917820 ERF917801:ERF917820 FBB917801:FBB917820 FKX917801:FKX917820 FUT917801:FUT917820 GEP917801:GEP917820 GOL917801:GOL917820 GYH917801:GYH917820 HID917801:HID917820 HRZ917801:HRZ917820 IBV917801:IBV917820 ILR917801:ILR917820 IVN917801:IVN917820 JFJ917801:JFJ917820 JPF917801:JPF917820 JZB917801:JZB917820 KIX917801:KIX917820 KST917801:KST917820 LCP917801:LCP917820 LML917801:LML917820 LWH917801:LWH917820 MGD917801:MGD917820 MPZ917801:MPZ917820 MZV917801:MZV917820 NJR917801:NJR917820 NTN917801:NTN917820 ODJ917801:ODJ917820 ONF917801:ONF917820 OXB917801:OXB917820 PGX917801:PGX917820 PQT917801:PQT917820 QAP917801:QAP917820 QKL917801:QKL917820 QUH917801:QUH917820 RED917801:RED917820 RNZ917801:RNZ917820 RXV917801:RXV917820 SHR917801:SHR917820 SRN917801:SRN917820 TBJ917801:TBJ917820 TLF917801:TLF917820 TVB917801:TVB917820 UEX917801:UEX917820 UOT917801:UOT917820 UYP917801:UYP917820 VIL917801:VIL917820 VSH917801:VSH917820 WCD917801:WCD917820 WLZ917801:WLZ917820 WVV917801:WVV917820 V983337:V983356 JJ983337:JJ983356 TF983337:TF983356 ADB983337:ADB983356 AMX983337:AMX983356 AWT983337:AWT983356 BGP983337:BGP983356 BQL983337:BQL983356 CAH983337:CAH983356 CKD983337:CKD983356 CTZ983337:CTZ983356 DDV983337:DDV983356 DNR983337:DNR983356 DXN983337:DXN983356 EHJ983337:EHJ983356 ERF983337:ERF983356 FBB983337:FBB983356 FKX983337:FKX983356 FUT983337:FUT983356 GEP983337:GEP983356 GOL983337:GOL983356 GYH983337:GYH983356 HID983337:HID983356 HRZ983337:HRZ983356 IBV983337:IBV983356 ILR983337:ILR983356 IVN983337:IVN983356 JFJ983337:JFJ983356 JPF983337:JPF983356 JZB983337:JZB983356 KIX983337:KIX983356 KST983337:KST983356 LCP983337:LCP983356 LML983337:LML983356 LWH983337:LWH983356 MGD983337:MGD983356 MPZ983337:MPZ983356 MZV983337:MZV983356 NJR983337:NJR983356 NTN983337:NTN983356 ODJ983337:ODJ983356 ONF983337:ONF983356 OXB983337:OXB983356 PGX983337:PGX983356 PQT983337:PQT983356 QAP983337:QAP983356 QKL983337:QKL983356 QUH983337:QUH983356 RED983337:RED983356 RNZ983337:RNZ983356 RXV983337:RXV983356 SHR983337:SHR983356 SRN983337:SRN983356 TBJ983337:TBJ983356 TLF983337:TLF983356 TVB983337:TVB983356 UEX983337:UEX983356 UOT983337:UOT983356 UYP983337:UYP983356 VIL983337:VIL983356 VSH983337:VSH983356 WCD983337:WCD983356 WLZ983337:WLZ983356 JJ31:JJ32 TF31:TF32 ADB31:ADB32 AMX31:AMX32 AWT31:AWT32 BGP31:BGP32 BQL31:BQL32 CAH31:CAH32 CKD31:CKD32 CTZ31:CTZ32 DDV31:DDV32 DNR31:DNR32 DXN31:DXN32 EHJ31:EHJ32 ERF31:ERF32 FBB31:FBB32 FKX31:FKX32 FUT31:FUT32 GEP31:GEP32 GOL31:GOL32 GYH31:GYH32 HID31:HID32 HRZ31:HRZ32 IBV31:IBV32 ILR31:ILR32 IVN31:IVN32 JFJ31:JFJ32 JPF31:JPF32 JZB31:JZB32 KIX31:KIX32 KST31:KST32 LCP31:LCP32 LML31:LML32 LWH31:LWH32 MGD31:MGD32 MPZ31:MPZ32 MZV31:MZV32 NJR31:NJR32 NTN31:NTN32 ODJ31:ODJ32 ONF31:ONF32 OXB31:OXB32 PGX31:PGX32 PQT31:PQT32 QAP31:QAP32 QKL31:QKL32 QUH31:QUH32 RED31:RED32 RNZ31:RNZ32 RXV31:RXV32 SHR31:SHR32 SRN31:SRN32 TBJ31:TBJ32 TLF31:TLF32 TVB31:TVB32 UEX31:UEX32 UOT31:UOT32 UYP31:UYP32 VIL31:VIL32 VSH31:VSH32 WCD31:WCD32 WLZ31:WLZ32 WVV31:WVV32 WVV35:WVV322 WLZ35:WLZ322 WCD35:WCD322 VSH35:VSH322 VIL35:VIL322 UYP35:UYP322 UOT35:UOT322 UEX35:UEX322 TVB35:TVB322 TLF35:TLF322 TBJ35:TBJ322 SRN35:SRN322 SHR35:SHR322 RXV35:RXV322 RNZ35:RNZ322 RED35:RED322 QUH35:QUH322 QKL35:QKL322 QAP35:QAP322 PQT35:PQT322 PGX35:PGX322 OXB35:OXB322 ONF35:ONF322 ODJ35:ODJ322 NTN35:NTN322 NJR35:NJR322 MZV35:MZV322 MPZ35:MPZ322 MGD35:MGD322 LWH35:LWH322 LML35:LML322 LCP35:LCP322 KST35:KST322 KIX35:KIX322 JZB35:JZB322 JPF35:JPF322 JFJ35:JFJ322 IVN35:IVN322 ILR35:ILR322 IBV35:IBV322 HRZ35:HRZ322 HID35:HID322 GYH35:GYH322 GOL35:GOL322 GEP35:GEP322 FUT35:FUT322 FKX35:FKX322 FBB35:FBB322 ERF35:ERF322 EHJ35:EHJ322 DXN35:DXN322 DNR35:DNR322 DDV35:DDV322 CTZ35:CTZ322 CKD35:CKD322 CAH35:CAH322 BQL35:BQL322 BGP35:BGP322 AWT35:AWT322 AMX35:AMX322 ADB35:ADB322 TF35:TF322 JJ35:JJ322" xr:uid="{5C456ECF-4F4A-4259-8645-2CEA5A7849FD}">
      <formula1>"firm, as available and interruptible, other (specify in column AH)"</formula1>
    </dataValidation>
    <dataValidation type="list" allowBlank="1" showInputMessage="1" showErrorMessage="1" sqref="K65833:K65852 IW65833:IW65852 SS65833:SS65852 ACO65833:ACO65852 AMK65833:AMK65852 AWG65833:AWG65852 BGC65833:BGC65852 BPY65833:BPY65852 BZU65833:BZU65852 CJQ65833:CJQ65852 CTM65833:CTM65852 DDI65833:DDI65852 DNE65833:DNE65852 DXA65833:DXA65852 EGW65833:EGW65852 EQS65833:EQS65852 FAO65833:FAO65852 FKK65833:FKK65852 FUG65833:FUG65852 GEC65833:GEC65852 GNY65833:GNY65852 GXU65833:GXU65852 HHQ65833:HHQ65852 HRM65833:HRM65852 IBI65833:IBI65852 ILE65833:ILE65852 IVA65833:IVA65852 JEW65833:JEW65852 JOS65833:JOS65852 JYO65833:JYO65852 KIK65833:KIK65852 KSG65833:KSG65852 LCC65833:LCC65852 LLY65833:LLY65852 LVU65833:LVU65852 MFQ65833:MFQ65852 MPM65833:MPM65852 MZI65833:MZI65852 NJE65833:NJE65852 NTA65833:NTA65852 OCW65833:OCW65852 OMS65833:OMS65852 OWO65833:OWO65852 PGK65833:PGK65852 PQG65833:PQG65852 QAC65833:QAC65852 QJY65833:QJY65852 QTU65833:QTU65852 RDQ65833:RDQ65852 RNM65833:RNM65852 RXI65833:RXI65852 SHE65833:SHE65852 SRA65833:SRA65852 TAW65833:TAW65852 TKS65833:TKS65852 TUO65833:TUO65852 UEK65833:UEK65852 UOG65833:UOG65852 UYC65833:UYC65852 VHY65833:VHY65852 VRU65833:VRU65852 WBQ65833:WBQ65852 WLM65833:WLM65852 WVI65833:WVI65852 K131369:K131388 IW131369:IW131388 SS131369:SS131388 ACO131369:ACO131388 AMK131369:AMK131388 AWG131369:AWG131388 BGC131369:BGC131388 BPY131369:BPY131388 BZU131369:BZU131388 CJQ131369:CJQ131388 CTM131369:CTM131388 DDI131369:DDI131388 DNE131369:DNE131388 DXA131369:DXA131388 EGW131369:EGW131388 EQS131369:EQS131388 FAO131369:FAO131388 FKK131369:FKK131388 FUG131369:FUG131388 GEC131369:GEC131388 GNY131369:GNY131388 GXU131369:GXU131388 HHQ131369:HHQ131388 HRM131369:HRM131388 IBI131369:IBI131388 ILE131369:ILE131388 IVA131369:IVA131388 JEW131369:JEW131388 JOS131369:JOS131388 JYO131369:JYO131388 KIK131369:KIK131388 KSG131369:KSG131388 LCC131369:LCC131388 LLY131369:LLY131388 LVU131369:LVU131388 MFQ131369:MFQ131388 MPM131369:MPM131388 MZI131369:MZI131388 NJE131369:NJE131388 NTA131369:NTA131388 OCW131369:OCW131388 OMS131369:OMS131388 OWO131369:OWO131388 PGK131369:PGK131388 PQG131369:PQG131388 QAC131369:QAC131388 QJY131369:QJY131388 QTU131369:QTU131388 RDQ131369:RDQ131388 RNM131369:RNM131388 RXI131369:RXI131388 SHE131369:SHE131388 SRA131369:SRA131388 TAW131369:TAW131388 TKS131369:TKS131388 TUO131369:TUO131388 UEK131369:UEK131388 UOG131369:UOG131388 UYC131369:UYC131388 VHY131369:VHY131388 VRU131369:VRU131388 WBQ131369:WBQ131388 WLM131369:WLM131388 WVI131369:WVI131388 K196905:K196924 IW196905:IW196924 SS196905:SS196924 ACO196905:ACO196924 AMK196905:AMK196924 AWG196905:AWG196924 BGC196905:BGC196924 BPY196905:BPY196924 BZU196905:BZU196924 CJQ196905:CJQ196924 CTM196905:CTM196924 DDI196905:DDI196924 DNE196905:DNE196924 DXA196905:DXA196924 EGW196905:EGW196924 EQS196905:EQS196924 FAO196905:FAO196924 FKK196905:FKK196924 FUG196905:FUG196924 GEC196905:GEC196924 GNY196905:GNY196924 GXU196905:GXU196924 HHQ196905:HHQ196924 HRM196905:HRM196924 IBI196905:IBI196924 ILE196905:ILE196924 IVA196905:IVA196924 JEW196905:JEW196924 JOS196905:JOS196924 JYO196905:JYO196924 KIK196905:KIK196924 KSG196905:KSG196924 LCC196905:LCC196924 LLY196905:LLY196924 LVU196905:LVU196924 MFQ196905:MFQ196924 MPM196905:MPM196924 MZI196905:MZI196924 NJE196905:NJE196924 NTA196905:NTA196924 OCW196905:OCW196924 OMS196905:OMS196924 OWO196905:OWO196924 PGK196905:PGK196924 PQG196905:PQG196924 QAC196905:QAC196924 QJY196905:QJY196924 QTU196905:QTU196924 RDQ196905:RDQ196924 RNM196905:RNM196924 RXI196905:RXI196924 SHE196905:SHE196924 SRA196905:SRA196924 TAW196905:TAW196924 TKS196905:TKS196924 TUO196905:TUO196924 UEK196905:UEK196924 UOG196905:UOG196924 UYC196905:UYC196924 VHY196905:VHY196924 VRU196905:VRU196924 WBQ196905:WBQ196924 WLM196905:WLM196924 WVI196905:WVI196924 K262441:K262460 IW262441:IW262460 SS262441:SS262460 ACO262441:ACO262460 AMK262441:AMK262460 AWG262441:AWG262460 BGC262441:BGC262460 BPY262441:BPY262460 BZU262441:BZU262460 CJQ262441:CJQ262460 CTM262441:CTM262460 DDI262441:DDI262460 DNE262441:DNE262460 DXA262441:DXA262460 EGW262441:EGW262460 EQS262441:EQS262460 FAO262441:FAO262460 FKK262441:FKK262460 FUG262441:FUG262460 GEC262441:GEC262460 GNY262441:GNY262460 GXU262441:GXU262460 HHQ262441:HHQ262460 HRM262441:HRM262460 IBI262441:IBI262460 ILE262441:ILE262460 IVA262441:IVA262460 JEW262441:JEW262460 JOS262441:JOS262460 JYO262441:JYO262460 KIK262441:KIK262460 KSG262441:KSG262460 LCC262441:LCC262460 LLY262441:LLY262460 LVU262441:LVU262460 MFQ262441:MFQ262460 MPM262441:MPM262460 MZI262441:MZI262460 NJE262441:NJE262460 NTA262441:NTA262460 OCW262441:OCW262460 OMS262441:OMS262460 OWO262441:OWO262460 PGK262441:PGK262460 PQG262441:PQG262460 QAC262441:QAC262460 QJY262441:QJY262460 QTU262441:QTU262460 RDQ262441:RDQ262460 RNM262441:RNM262460 RXI262441:RXI262460 SHE262441:SHE262460 SRA262441:SRA262460 TAW262441:TAW262460 TKS262441:TKS262460 TUO262441:TUO262460 UEK262441:UEK262460 UOG262441:UOG262460 UYC262441:UYC262460 VHY262441:VHY262460 VRU262441:VRU262460 WBQ262441:WBQ262460 WLM262441:WLM262460 WVI262441:WVI262460 K327977:K327996 IW327977:IW327996 SS327977:SS327996 ACO327977:ACO327996 AMK327977:AMK327996 AWG327977:AWG327996 BGC327977:BGC327996 BPY327977:BPY327996 BZU327977:BZU327996 CJQ327977:CJQ327996 CTM327977:CTM327996 DDI327977:DDI327996 DNE327977:DNE327996 DXA327977:DXA327996 EGW327977:EGW327996 EQS327977:EQS327996 FAO327977:FAO327996 FKK327977:FKK327996 FUG327977:FUG327996 GEC327977:GEC327996 GNY327977:GNY327996 GXU327977:GXU327996 HHQ327977:HHQ327996 HRM327977:HRM327996 IBI327977:IBI327996 ILE327977:ILE327996 IVA327977:IVA327996 JEW327977:JEW327996 JOS327977:JOS327996 JYO327977:JYO327996 KIK327977:KIK327996 KSG327977:KSG327996 LCC327977:LCC327996 LLY327977:LLY327996 LVU327977:LVU327996 MFQ327977:MFQ327996 MPM327977:MPM327996 MZI327977:MZI327996 NJE327977:NJE327996 NTA327977:NTA327996 OCW327977:OCW327996 OMS327977:OMS327996 OWO327977:OWO327996 PGK327977:PGK327996 PQG327977:PQG327996 QAC327977:QAC327996 QJY327977:QJY327996 QTU327977:QTU327996 RDQ327977:RDQ327996 RNM327977:RNM327996 RXI327977:RXI327996 SHE327977:SHE327996 SRA327977:SRA327996 TAW327977:TAW327996 TKS327977:TKS327996 TUO327977:TUO327996 UEK327977:UEK327996 UOG327977:UOG327996 UYC327977:UYC327996 VHY327977:VHY327996 VRU327977:VRU327996 WBQ327977:WBQ327996 WLM327977:WLM327996 WVI327977:WVI327996 K393513:K393532 IW393513:IW393532 SS393513:SS393532 ACO393513:ACO393532 AMK393513:AMK393532 AWG393513:AWG393532 BGC393513:BGC393532 BPY393513:BPY393532 BZU393513:BZU393532 CJQ393513:CJQ393532 CTM393513:CTM393532 DDI393513:DDI393532 DNE393513:DNE393532 DXA393513:DXA393532 EGW393513:EGW393532 EQS393513:EQS393532 FAO393513:FAO393532 FKK393513:FKK393532 FUG393513:FUG393532 GEC393513:GEC393532 GNY393513:GNY393532 GXU393513:GXU393532 HHQ393513:HHQ393532 HRM393513:HRM393532 IBI393513:IBI393532 ILE393513:ILE393532 IVA393513:IVA393532 JEW393513:JEW393532 JOS393513:JOS393532 JYO393513:JYO393532 KIK393513:KIK393532 KSG393513:KSG393532 LCC393513:LCC393532 LLY393513:LLY393532 LVU393513:LVU393532 MFQ393513:MFQ393532 MPM393513:MPM393532 MZI393513:MZI393532 NJE393513:NJE393532 NTA393513:NTA393532 OCW393513:OCW393532 OMS393513:OMS393532 OWO393513:OWO393532 PGK393513:PGK393532 PQG393513:PQG393532 QAC393513:QAC393532 QJY393513:QJY393532 QTU393513:QTU393532 RDQ393513:RDQ393532 RNM393513:RNM393532 RXI393513:RXI393532 SHE393513:SHE393532 SRA393513:SRA393532 TAW393513:TAW393532 TKS393513:TKS393532 TUO393513:TUO393532 UEK393513:UEK393532 UOG393513:UOG393532 UYC393513:UYC393532 VHY393513:VHY393532 VRU393513:VRU393532 WBQ393513:WBQ393532 WLM393513:WLM393532 WVI393513:WVI393532 K459049:K459068 IW459049:IW459068 SS459049:SS459068 ACO459049:ACO459068 AMK459049:AMK459068 AWG459049:AWG459068 BGC459049:BGC459068 BPY459049:BPY459068 BZU459049:BZU459068 CJQ459049:CJQ459068 CTM459049:CTM459068 DDI459049:DDI459068 DNE459049:DNE459068 DXA459049:DXA459068 EGW459049:EGW459068 EQS459049:EQS459068 FAO459049:FAO459068 FKK459049:FKK459068 FUG459049:FUG459068 GEC459049:GEC459068 GNY459049:GNY459068 GXU459049:GXU459068 HHQ459049:HHQ459068 HRM459049:HRM459068 IBI459049:IBI459068 ILE459049:ILE459068 IVA459049:IVA459068 JEW459049:JEW459068 JOS459049:JOS459068 JYO459049:JYO459068 KIK459049:KIK459068 KSG459049:KSG459068 LCC459049:LCC459068 LLY459049:LLY459068 LVU459049:LVU459068 MFQ459049:MFQ459068 MPM459049:MPM459068 MZI459049:MZI459068 NJE459049:NJE459068 NTA459049:NTA459068 OCW459049:OCW459068 OMS459049:OMS459068 OWO459049:OWO459068 PGK459049:PGK459068 PQG459049:PQG459068 QAC459049:QAC459068 QJY459049:QJY459068 QTU459049:QTU459068 RDQ459049:RDQ459068 RNM459049:RNM459068 RXI459049:RXI459068 SHE459049:SHE459068 SRA459049:SRA459068 TAW459049:TAW459068 TKS459049:TKS459068 TUO459049:TUO459068 UEK459049:UEK459068 UOG459049:UOG459068 UYC459049:UYC459068 VHY459049:VHY459068 VRU459049:VRU459068 WBQ459049:WBQ459068 WLM459049:WLM459068 WVI459049:WVI459068 K524585:K524604 IW524585:IW524604 SS524585:SS524604 ACO524585:ACO524604 AMK524585:AMK524604 AWG524585:AWG524604 BGC524585:BGC524604 BPY524585:BPY524604 BZU524585:BZU524604 CJQ524585:CJQ524604 CTM524585:CTM524604 DDI524585:DDI524604 DNE524585:DNE524604 DXA524585:DXA524604 EGW524585:EGW524604 EQS524585:EQS524604 FAO524585:FAO524604 FKK524585:FKK524604 FUG524585:FUG524604 GEC524585:GEC524604 GNY524585:GNY524604 GXU524585:GXU524604 HHQ524585:HHQ524604 HRM524585:HRM524604 IBI524585:IBI524604 ILE524585:ILE524604 IVA524585:IVA524604 JEW524585:JEW524604 JOS524585:JOS524604 JYO524585:JYO524604 KIK524585:KIK524604 KSG524585:KSG524604 LCC524585:LCC524604 LLY524585:LLY524604 LVU524585:LVU524604 MFQ524585:MFQ524604 MPM524585:MPM524604 MZI524585:MZI524604 NJE524585:NJE524604 NTA524585:NTA524604 OCW524585:OCW524604 OMS524585:OMS524604 OWO524585:OWO524604 PGK524585:PGK524604 PQG524585:PQG524604 QAC524585:QAC524604 QJY524585:QJY524604 QTU524585:QTU524604 RDQ524585:RDQ524604 RNM524585:RNM524604 RXI524585:RXI524604 SHE524585:SHE524604 SRA524585:SRA524604 TAW524585:TAW524604 TKS524585:TKS524604 TUO524585:TUO524604 UEK524585:UEK524604 UOG524585:UOG524604 UYC524585:UYC524604 VHY524585:VHY524604 VRU524585:VRU524604 WBQ524585:WBQ524604 WLM524585:WLM524604 WVI524585:WVI524604 K590121:K590140 IW590121:IW590140 SS590121:SS590140 ACO590121:ACO590140 AMK590121:AMK590140 AWG590121:AWG590140 BGC590121:BGC590140 BPY590121:BPY590140 BZU590121:BZU590140 CJQ590121:CJQ590140 CTM590121:CTM590140 DDI590121:DDI590140 DNE590121:DNE590140 DXA590121:DXA590140 EGW590121:EGW590140 EQS590121:EQS590140 FAO590121:FAO590140 FKK590121:FKK590140 FUG590121:FUG590140 GEC590121:GEC590140 GNY590121:GNY590140 GXU590121:GXU590140 HHQ590121:HHQ590140 HRM590121:HRM590140 IBI590121:IBI590140 ILE590121:ILE590140 IVA590121:IVA590140 JEW590121:JEW590140 JOS590121:JOS590140 JYO590121:JYO590140 KIK590121:KIK590140 KSG590121:KSG590140 LCC590121:LCC590140 LLY590121:LLY590140 LVU590121:LVU590140 MFQ590121:MFQ590140 MPM590121:MPM590140 MZI590121:MZI590140 NJE590121:NJE590140 NTA590121:NTA590140 OCW590121:OCW590140 OMS590121:OMS590140 OWO590121:OWO590140 PGK590121:PGK590140 PQG590121:PQG590140 QAC590121:QAC590140 QJY590121:QJY590140 QTU590121:QTU590140 RDQ590121:RDQ590140 RNM590121:RNM590140 RXI590121:RXI590140 SHE590121:SHE590140 SRA590121:SRA590140 TAW590121:TAW590140 TKS590121:TKS590140 TUO590121:TUO590140 UEK590121:UEK590140 UOG590121:UOG590140 UYC590121:UYC590140 VHY590121:VHY590140 VRU590121:VRU590140 WBQ590121:WBQ590140 WLM590121:WLM590140 WVI590121:WVI590140 K655657:K655676 IW655657:IW655676 SS655657:SS655676 ACO655657:ACO655676 AMK655657:AMK655676 AWG655657:AWG655676 BGC655657:BGC655676 BPY655657:BPY655676 BZU655657:BZU655676 CJQ655657:CJQ655676 CTM655657:CTM655676 DDI655657:DDI655676 DNE655657:DNE655676 DXA655657:DXA655676 EGW655657:EGW655676 EQS655657:EQS655676 FAO655657:FAO655676 FKK655657:FKK655676 FUG655657:FUG655676 GEC655657:GEC655676 GNY655657:GNY655676 GXU655657:GXU655676 HHQ655657:HHQ655676 HRM655657:HRM655676 IBI655657:IBI655676 ILE655657:ILE655676 IVA655657:IVA655676 JEW655657:JEW655676 JOS655657:JOS655676 JYO655657:JYO655676 KIK655657:KIK655676 KSG655657:KSG655676 LCC655657:LCC655676 LLY655657:LLY655676 LVU655657:LVU655676 MFQ655657:MFQ655676 MPM655657:MPM655676 MZI655657:MZI655676 NJE655657:NJE655676 NTA655657:NTA655676 OCW655657:OCW655676 OMS655657:OMS655676 OWO655657:OWO655676 PGK655657:PGK655676 PQG655657:PQG655676 QAC655657:QAC655676 QJY655657:QJY655676 QTU655657:QTU655676 RDQ655657:RDQ655676 RNM655657:RNM655676 RXI655657:RXI655676 SHE655657:SHE655676 SRA655657:SRA655676 TAW655657:TAW655676 TKS655657:TKS655676 TUO655657:TUO655676 UEK655657:UEK655676 UOG655657:UOG655676 UYC655657:UYC655676 VHY655657:VHY655676 VRU655657:VRU655676 WBQ655657:WBQ655676 WLM655657:WLM655676 WVI655657:WVI655676 K721193:K721212 IW721193:IW721212 SS721193:SS721212 ACO721193:ACO721212 AMK721193:AMK721212 AWG721193:AWG721212 BGC721193:BGC721212 BPY721193:BPY721212 BZU721193:BZU721212 CJQ721193:CJQ721212 CTM721193:CTM721212 DDI721193:DDI721212 DNE721193:DNE721212 DXA721193:DXA721212 EGW721193:EGW721212 EQS721193:EQS721212 FAO721193:FAO721212 FKK721193:FKK721212 FUG721193:FUG721212 GEC721193:GEC721212 GNY721193:GNY721212 GXU721193:GXU721212 HHQ721193:HHQ721212 HRM721193:HRM721212 IBI721193:IBI721212 ILE721193:ILE721212 IVA721193:IVA721212 JEW721193:JEW721212 JOS721193:JOS721212 JYO721193:JYO721212 KIK721193:KIK721212 KSG721193:KSG721212 LCC721193:LCC721212 LLY721193:LLY721212 LVU721193:LVU721212 MFQ721193:MFQ721212 MPM721193:MPM721212 MZI721193:MZI721212 NJE721193:NJE721212 NTA721193:NTA721212 OCW721193:OCW721212 OMS721193:OMS721212 OWO721193:OWO721212 PGK721193:PGK721212 PQG721193:PQG721212 QAC721193:QAC721212 QJY721193:QJY721212 QTU721193:QTU721212 RDQ721193:RDQ721212 RNM721193:RNM721212 RXI721193:RXI721212 SHE721193:SHE721212 SRA721193:SRA721212 TAW721193:TAW721212 TKS721193:TKS721212 TUO721193:TUO721212 UEK721193:UEK721212 UOG721193:UOG721212 UYC721193:UYC721212 VHY721193:VHY721212 VRU721193:VRU721212 WBQ721193:WBQ721212 WLM721193:WLM721212 WVI721193:WVI721212 K786729:K786748 IW786729:IW786748 SS786729:SS786748 ACO786729:ACO786748 AMK786729:AMK786748 AWG786729:AWG786748 BGC786729:BGC786748 BPY786729:BPY786748 BZU786729:BZU786748 CJQ786729:CJQ786748 CTM786729:CTM786748 DDI786729:DDI786748 DNE786729:DNE786748 DXA786729:DXA786748 EGW786729:EGW786748 EQS786729:EQS786748 FAO786729:FAO786748 FKK786729:FKK786748 FUG786729:FUG786748 GEC786729:GEC786748 GNY786729:GNY786748 GXU786729:GXU786748 HHQ786729:HHQ786748 HRM786729:HRM786748 IBI786729:IBI786748 ILE786729:ILE786748 IVA786729:IVA786748 JEW786729:JEW786748 JOS786729:JOS786748 JYO786729:JYO786748 KIK786729:KIK786748 KSG786729:KSG786748 LCC786729:LCC786748 LLY786729:LLY786748 LVU786729:LVU786748 MFQ786729:MFQ786748 MPM786729:MPM786748 MZI786729:MZI786748 NJE786729:NJE786748 NTA786729:NTA786748 OCW786729:OCW786748 OMS786729:OMS786748 OWO786729:OWO786748 PGK786729:PGK786748 PQG786729:PQG786748 QAC786729:QAC786748 QJY786729:QJY786748 QTU786729:QTU786748 RDQ786729:RDQ786748 RNM786729:RNM786748 RXI786729:RXI786748 SHE786729:SHE786748 SRA786729:SRA786748 TAW786729:TAW786748 TKS786729:TKS786748 TUO786729:TUO786748 UEK786729:UEK786748 UOG786729:UOG786748 UYC786729:UYC786748 VHY786729:VHY786748 VRU786729:VRU786748 WBQ786729:WBQ786748 WLM786729:WLM786748 WVI786729:WVI786748 K852265:K852284 IW852265:IW852284 SS852265:SS852284 ACO852265:ACO852284 AMK852265:AMK852284 AWG852265:AWG852284 BGC852265:BGC852284 BPY852265:BPY852284 BZU852265:BZU852284 CJQ852265:CJQ852284 CTM852265:CTM852284 DDI852265:DDI852284 DNE852265:DNE852284 DXA852265:DXA852284 EGW852265:EGW852284 EQS852265:EQS852284 FAO852265:FAO852284 FKK852265:FKK852284 FUG852265:FUG852284 GEC852265:GEC852284 GNY852265:GNY852284 GXU852265:GXU852284 HHQ852265:HHQ852284 HRM852265:HRM852284 IBI852265:IBI852284 ILE852265:ILE852284 IVA852265:IVA852284 JEW852265:JEW852284 JOS852265:JOS852284 JYO852265:JYO852284 KIK852265:KIK852284 KSG852265:KSG852284 LCC852265:LCC852284 LLY852265:LLY852284 LVU852265:LVU852284 MFQ852265:MFQ852284 MPM852265:MPM852284 MZI852265:MZI852284 NJE852265:NJE852284 NTA852265:NTA852284 OCW852265:OCW852284 OMS852265:OMS852284 OWO852265:OWO852284 PGK852265:PGK852284 PQG852265:PQG852284 QAC852265:QAC852284 QJY852265:QJY852284 QTU852265:QTU852284 RDQ852265:RDQ852284 RNM852265:RNM852284 RXI852265:RXI852284 SHE852265:SHE852284 SRA852265:SRA852284 TAW852265:TAW852284 TKS852265:TKS852284 TUO852265:TUO852284 UEK852265:UEK852284 UOG852265:UOG852284 UYC852265:UYC852284 VHY852265:VHY852284 VRU852265:VRU852284 WBQ852265:WBQ852284 WLM852265:WLM852284 WVI852265:WVI852284 K917801:K917820 IW917801:IW917820 SS917801:SS917820 ACO917801:ACO917820 AMK917801:AMK917820 AWG917801:AWG917820 BGC917801:BGC917820 BPY917801:BPY917820 BZU917801:BZU917820 CJQ917801:CJQ917820 CTM917801:CTM917820 DDI917801:DDI917820 DNE917801:DNE917820 DXA917801:DXA917820 EGW917801:EGW917820 EQS917801:EQS917820 FAO917801:FAO917820 FKK917801:FKK917820 FUG917801:FUG917820 GEC917801:GEC917820 GNY917801:GNY917820 GXU917801:GXU917820 HHQ917801:HHQ917820 HRM917801:HRM917820 IBI917801:IBI917820 ILE917801:ILE917820 IVA917801:IVA917820 JEW917801:JEW917820 JOS917801:JOS917820 JYO917801:JYO917820 KIK917801:KIK917820 KSG917801:KSG917820 LCC917801:LCC917820 LLY917801:LLY917820 LVU917801:LVU917820 MFQ917801:MFQ917820 MPM917801:MPM917820 MZI917801:MZI917820 NJE917801:NJE917820 NTA917801:NTA917820 OCW917801:OCW917820 OMS917801:OMS917820 OWO917801:OWO917820 PGK917801:PGK917820 PQG917801:PQG917820 QAC917801:QAC917820 QJY917801:QJY917820 QTU917801:QTU917820 RDQ917801:RDQ917820 RNM917801:RNM917820 RXI917801:RXI917820 SHE917801:SHE917820 SRA917801:SRA917820 TAW917801:TAW917820 TKS917801:TKS917820 TUO917801:TUO917820 UEK917801:UEK917820 UOG917801:UOG917820 UYC917801:UYC917820 VHY917801:VHY917820 VRU917801:VRU917820 WBQ917801:WBQ917820 WLM917801:WLM917820 WVI917801:WVI917820 K983337:K983356 IW983337:IW983356 SS983337:SS983356 ACO983337:ACO983356 AMK983337:AMK983356 AWG983337:AWG983356 BGC983337:BGC983356 BPY983337:BPY983356 BZU983337:BZU983356 CJQ983337:CJQ983356 CTM983337:CTM983356 DDI983337:DDI983356 DNE983337:DNE983356 DXA983337:DXA983356 EGW983337:EGW983356 EQS983337:EQS983356 FAO983337:FAO983356 FKK983337:FKK983356 FUG983337:FUG983356 GEC983337:GEC983356 GNY983337:GNY983356 GXU983337:GXU983356 HHQ983337:HHQ983356 HRM983337:HRM983356 IBI983337:IBI983356 ILE983337:ILE983356 IVA983337:IVA983356 JEW983337:JEW983356 JOS983337:JOS983356 JYO983337:JYO983356 KIK983337:KIK983356 KSG983337:KSG983356 LCC983337:LCC983356 LLY983337:LLY983356 LVU983337:LVU983356 MFQ983337:MFQ983356 MPM983337:MPM983356 MZI983337:MZI983356 NJE983337:NJE983356 NTA983337:NTA983356 OCW983337:OCW983356 OMS983337:OMS983356 OWO983337:OWO983356 PGK983337:PGK983356 PQG983337:PQG983356 QAC983337:QAC983356 QJY983337:QJY983356 QTU983337:QTU983356 RDQ983337:RDQ983356 RNM983337:RNM983356 RXI983337:RXI983356 SHE983337:SHE983356 SRA983337:SRA983356 TAW983337:TAW983356 TKS983337:TKS983356 TUO983337:TUO983356 UEK983337:UEK983356 UOG983337:UOG983356 UYC983337:UYC983356 VHY983337:VHY983356 VRU983337:VRU983356 WBQ983337:WBQ983356 WLM983337:WLM983356 WVI983337:WVI983356 WVI31:WVI32 IW31:IW32 SS31:SS32 ACO31:ACO32 AMK31:AMK32 AWG31:AWG32 BGC31:BGC32 BPY31:BPY32 BZU31:BZU32 CJQ31:CJQ32 CTM31:CTM32 DDI31:DDI32 DNE31:DNE32 DXA31:DXA32 EGW31:EGW32 EQS31:EQS32 FAO31:FAO32 FKK31:FKK32 FUG31:FUG32 GEC31:GEC32 GNY31:GNY32 GXU31:GXU32 HHQ31:HHQ32 HRM31:HRM32 IBI31:IBI32 ILE31:ILE32 IVA31:IVA32 JEW31:JEW32 JOS31:JOS32 JYO31:JYO32 KIK31:KIK32 KSG31:KSG32 LCC31:LCC32 LLY31:LLY32 LVU31:LVU32 MFQ31:MFQ32 MPM31:MPM32 MZI31:MZI32 NJE31:NJE32 NTA31:NTA32 OCW31:OCW32 OMS31:OMS32 OWO31:OWO32 PGK31:PGK32 PQG31:PQG32 QAC31:QAC32 QJY31:QJY32 QTU31:QTU32 RDQ31:RDQ32 RNM31:RNM32 RXI31:RXI32 SHE31:SHE32 SRA31:SRA32 TAW31:TAW32 TKS31:TKS32 TUO31:TUO32 UEK31:UEK32 UOG31:UOG32 UYC31:UYC32 VHY31:VHY32 VRU31:VRU32 WBQ31:WBQ32 WLM31:WLM32 K14:K341 IW35:IW322 WVI35:WVI322 WLM35:WLM322 WBQ35:WBQ322 VRU35:VRU322 VHY35:VHY322 UYC35:UYC322 UOG35:UOG322 UEK35:UEK322 TUO35:TUO322 TKS35:TKS322 TAW35:TAW322 SRA35:SRA322 SHE35:SHE322 RXI35:RXI322 RNM35:RNM322 RDQ35:RDQ322 QTU35:QTU322 QJY35:QJY322 QAC35:QAC322 PQG35:PQG322 PGK35:PGK322 OWO35:OWO322 OMS35:OMS322 OCW35:OCW322 NTA35:NTA322 NJE35:NJE322 MZI35:MZI322 MPM35:MPM322 MFQ35:MFQ322 LVU35:LVU322 LLY35:LLY322 LCC35:LCC322 KSG35:KSG322 KIK35:KIK322 JYO35:JYO322 JOS35:JOS322 JEW35:JEW322 IVA35:IVA322 ILE35:ILE322 IBI35:IBI322 HRM35:HRM322 HHQ35:HHQ322 GXU35:GXU322 GNY35:GNY322 GEC35:GEC322 FUG35:FUG322 FKK35:FKK322 FAO35:FAO322 EQS35:EQS322 EGW35:EGW322 DXA35:DXA322 DNE35:DNE322 DDI35:DDI322 CTM35:CTM322 CJQ35:CJQ322 BZU35:BZU322 BPY35:BPY322 BGC35:BGC322 AWG35:AWG322 AMK35:AMK322 ACO35:ACO322 SS35:SS322" xr:uid="{12FCD48F-7D29-46CE-A9DE-B4EE8A2A55CD}">
      <formula1>"GJ, GJ/day"</formula1>
    </dataValidation>
    <dataValidation type="list" allowBlank="1" showInputMessage="1" showErrorMessage="1" sqref="P65833:P65852 JB65833:JB65852 SX65833:SX65852 ACT65833:ACT65852 AMP65833:AMP65852 AWL65833:AWL65852 BGH65833:BGH65852 BQD65833:BQD65852 BZZ65833:BZZ65852 CJV65833:CJV65852 CTR65833:CTR65852 DDN65833:DDN65852 DNJ65833:DNJ65852 DXF65833:DXF65852 EHB65833:EHB65852 EQX65833:EQX65852 FAT65833:FAT65852 FKP65833:FKP65852 FUL65833:FUL65852 GEH65833:GEH65852 GOD65833:GOD65852 GXZ65833:GXZ65852 HHV65833:HHV65852 HRR65833:HRR65852 IBN65833:IBN65852 ILJ65833:ILJ65852 IVF65833:IVF65852 JFB65833:JFB65852 JOX65833:JOX65852 JYT65833:JYT65852 KIP65833:KIP65852 KSL65833:KSL65852 LCH65833:LCH65852 LMD65833:LMD65852 LVZ65833:LVZ65852 MFV65833:MFV65852 MPR65833:MPR65852 MZN65833:MZN65852 NJJ65833:NJJ65852 NTF65833:NTF65852 ODB65833:ODB65852 OMX65833:OMX65852 OWT65833:OWT65852 PGP65833:PGP65852 PQL65833:PQL65852 QAH65833:QAH65852 QKD65833:QKD65852 QTZ65833:QTZ65852 RDV65833:RDV65852 RNR65833:RNR65852 RXN65833:RXN65852 SHJ65833:SHJ65852 SRF65833:SRF65852 TBB65833:TBB65852 TKX65833:TKX65852 TUT65833:TUT65852 UEP65833:UEP65852 UOL65833:UOL65852 UYH65833:UYH65852 VID65833:VID65852 VRZ65833:VRZ65852 WBV65833:WBV65852 WLR65833:WLR65852 WVN65833:WVN65852 P131369:P131388 JB131369:JB131388 SX131369:SX131388 ACT131369:ACT131388 AMP131369:AMP131388 AWL131369:AWL131388 BGH131369:BGH131388 BQD131369:BQD131388 BZZ131369:BZZ131388 CJV131369:CJV131388 CTR131369:CTR131388 DDN131369:DDN131388 DNJ131369:DNJ131388 DXF131369:DXF131388 EHB131369:EHB131388 EQX131369:EQX131388 FAT131369:FAT131388 FKP131369:FKP131388 FUL131369:FUL131388 GEH131369:GEH131388 GOD131369:GOD131388 GXZ131369:GXZ131388 HHV131369:HHV131388 HRR131369:HRR131388 IBN131369:IBN131388 ILJ131369:ILJ131388 IVF131369:IVF131388 JFB131369:JFB131388 JOX131369:JOX131388 JYT131369:JYT131388 KIP131369:KIP131388 KSL131369:KSL131388 LCH131369:LCH131388 LMD131369:LMD131388 LVZ131369:LVZ131388 MFV131369:MFV131388 MPR131369:MPR131388 MZN131369:MZN131388 NJJ131369:NJJ131388 NTF131369:NTF131388 ODB131369:ODB131388 OMX131369:OMX131388 OWT131369:OWT131388 PGP131369:PGP131388 PQL131369:PQL131388 QAH131369:QAH131388 QKD131369:QKD131388 QTZ131369:QTZ131388 RDV131369:RDV131388 RNR131369:RNR131388 RXN131369:RXN131388 SHJ131369:SHJ131388 SRF131369:SRF131388 TBB131369:TBB131388 TKX131369:TKX131388 TUT131369:TUT131388 UEP131369:UEP131388 UOL131369:UOL131388 UYH131369:UYH131388 VID131369:VID131388 VRZ131369:VRZ131388 WBV131369:WBV131388 WLR131369:WLR131388 WVN131369:WVN131388 P196905:P196924 JB196905:JB196924 SX196905:SX196924 ACT196905:ACT196924 AMP196905:AMP196924 AWL196905:AWL196924 BGH196905:BGH196924 BQD196905:BQD196924 BZZ196905:BZZ196924 CJV196905:CJV196924 CTR196905:CTR196924 DDN196905:DDN196924 DNJ196905:DNJ196924 DXF196905:DXF196924 EHB196905:EHB196924 EQX196905:EQX196924 FAT196905:FAT196924 FKP196905:FKP196924 FUL196905:FUL196924 GEH196905:GEH196924 GOD196905:GOD196924 GXZ196905:GXZ196924 HHV196905:HHV196924 HRR196905:HRR196924 IBN196905:IBN196924 ILJ196905:ILJ196924 IVF196905:IVF196924 JFB196905:JFB196924 JOX196905:JOX196924 JYT196905:JYT196924 KIP196905:KIP196924 KSL196905:KSL196924 LCH196905:LCH196924 LMD196905:LMD196924 LVZ196905:LVZ196924 MFV196905:MFV196924 MPR196905:MPR196924 MZN196905:MZN196924 NJJ196905:NJJ196924 NTF196905:NTF196924 ODB196905:ODB196924 OMX196905:OMX196924 OWT196905:OWT196924 PGP196905:PGP196924 PQL196905:PQL196924 QAH196905:QAH196924 QKD196905:QKD196924 QTZ196905:QTZ196924 RDV196905:RDV196924 RNR196905:RNR196924 RXN196905:RXN196924 SHJ196905:SHJ196924 SRF196905:SRF196924 TBB196905:TBB196924 TKX196905:TKX196924 TUT196905:TUT196924 UEP196905:UEP196924 UOL196905:UOL196924 UYH196905:UYH196924 VID196905:VID196924 VRZ196905:VRZ196924 WBV196905:WBV196924 WLR196905:WLR196924 WVN196905:WVN196924 P262441:P262460 JB262441:JB262460 SX262441:SX262460 ACT262441:ACT262460 AMP262441:AMP262460 AWL262441:AWL262460 BGH262441:BGH262460 BQD262441:BQD262460 BZZ262441:BZZ262460 CJV262441:CJV262460 CTR262441:CTR262460 DDN262441:DDN262460 DNJ262441:DNJ262460 DXF262441:DXF262460 EHB262441:EHB262460 EQX262441:EQX262460 FAT262441:FAT262460 FKP262441:FKP262460 FUL262441:FUL262460 GEH262441:GEH262460 GOD262441:GOD262460 GXZ262441:GXZ262460 HHV262441:HHV262460 HRR262441:HRR262460 IBN262441:IBN262460 ILJ262441:ILJ262460 IVF262441:IVF262460 JFB262441:JFB262460 JOX262441:JOX262460 JYT262441:JYT262460 KIP262441:KIP262460 KSL262441:KSL262460 LCH262441:LCH262460 LMD262441:LMD262460 LVZ262441:LVZ262460 MFV262441:MFV262460 MPR262441:MPR262460 MZN262441:MZN262460 NJJ262441:NJJ262460 NTF262441:NTF262460 ODB262441:ODB262460 OMX262441:OMX262460 OWT262441:OWT262460 PGP262441:PGP262460 PQL262441:PQL262460 QAH262441:QAH262460 QKD262441:QKD262460 QTZ262441:QTZ262460 RDV262441:RDV262460 RNR262441:RNR262460 RXN262441:RXN262460 SHJ262441:SHJ262460 SRF262441:SRF262460 TBB262441:TBB262460 TKX262441:TKX262460 TUT262441:TUT262460 UEP262441:UEP262460 UOL262441:UOL262460 UYH262441:UYH262460 VID262441:VID262460 VRZ262441:VRZ262460 WBV262441:WBV262460 WLR262441:WLR262460 WVN262441:WVN262460 P327977:P327996 JB327977:JB327996 SX327977:SX327996 ACT327977:ACT327996 AMP327977:AMP327996 AWL327977:AWL327996 BGH327977:BGH327996 BQD327977:BQD327996 BZZ327977:BZZ327996 CJV327977:CJV327996 CTR327977:CTR327996 DDN327977:DDN327996 DNJ327977:DNJ327996 DXF327977:DXF327996 EHB327977:EHB327996 EQX327977:EQX327996 FAT327977:FAT327996 FKP327977:FKP327996 FUL327977:FUL327996 GEH327977:GEH327996 GOD327977:GOD327996 GXZ327977:GXZ327996 HHV327977:HHV327996 HRR327977:HRR327996 IBN327977:IBN327996 ILJ327977:ILJ327996 IVF327977:IVF327996 JFB327977:JFB327996 JOX327977:JOX327996 JYT327977:JYT327996 KIP327977:KIP327996 KSL327977:KSL327996 LCH327977:LCH327996 LMD327977:LMD327996 LVZ327977:LVZ327996 MFV327977:MFV327996 MPR327977:MPR327996 MZN327977:MZN327996 NJJ327977:NJJ327996 NTF327977:NTF327996 ODB327977:ODB327996 OMX327977:OMX327996 OWT327977:OWT327996 PGP327977:PGP327996 PQL327977:PQL327996 QAH327977:QAH327996 QKD327977:QKD327996 QTZ327977:QTZ327996 RDV327977:RDV327996 RNR327977:RNR327996 RXN327977:RXN327996 SHJ327977:SHJ327996 SRF327977:SRF327996 TBB327977:TBB327996 TKX327977:TKX327996 TUT327977:TUT327996 UEP327977:UEP327996 UOL327977:UOL327996 UYH327977:UYH327996 VID327977:VID327996 VRZ327977:VRZ327996 WBV327977:WBV327996 WLR327977:WLR327996 WVN327977:WVN327996 P393513:P393532 JB393513:JB393532 SX393513:SX393532 ACT393513:ACT393532 AMP393513:AMP393532 AWL393513:AWL393532 BGH393513:BGH393532 BQD393513:BQD393532 BZZ393513:BZZ393532 CJV393513:CJV393532 CTR393513:CTR393532 DDN393513:DDN393532 DNJ393513:DNJ393532 DXF393513:DXF393532 EHB393513:EHB393532 EQX393513:EQX393532 FAT393513:FAT393532 FKP393513:FKP393532 FUL393513:FUL393532 GEH393513:GEH393532 GOD393513:GOD393532 GXZ393513:GXZ393532 HHV393513:HHV393532 HRR393513:HRR393532 IBN393513:IBN393532 ILJ393513:ILJ393532 IVF393513:IVF393532 JFB393513:JFB393532 JOX393513:JOX393532 JYT393513:JYT393532 KIP393513:KIP393532 KSL393513:KSL393532 LCH393513:LCH393532 LMD393513:LMD393532 LVZ393513:LVZ393532 MFV393513:MFV393532 MPR393513:MPR393532 MZN393513:MZN393532 NJJ393513:NJJ393532 NTF393513:NTF393532 ODB393513:ODB393532 OMX393513:OMX393532 OWT393513:OWT393532 PGP393513:PGP393532 PQL393513:PQL393532 QAH393513:QAH393532 QKD393513:QKD393532 QTZ393513:QTZ393532 RDV393513:RDV393532 RNR393513:RNR393532 RXN393513:RXN393532 SHJ393513:SHJ393532 SRF393513:SRF393532 TBB393513:TBB393532 TKX393513:TKX393532 TUT393513:TUT393532 UEP393513:UEP393532 UOL393513:UOL393532 UYH393513:UYH393532 VID393513:VID393532 VRZ393513:VRZ393532 WBV393513:WBV393532 WLR393513:WLR393532 WVN393513:WVN393532 P459049:P459068 JB459049:JB459068 SX459049:SX459068 ACT459049:ACT459068 AMP459049:AMP459068 AWL459049:AWL459068 BGH459049:BGH459068 BQD459049:BQD459068 BZZ459049:BZZ459068 CJV459049:CJV459068 CTR459049:CTR459068 DDN459049:DDN459068 DNJ459049:DNJ459068 DXF459049:DXF459068 EHB459049:EHB459068 EQX459049:EQX459068 FAT459049:FAT459068 FKP459049:FKP459068 FUL459049:FUL459068 GEH459049:GEH459068 GOD459049:GOD459068 GXZ459049:GXZ459068 HHV459049:HHV459068 HRR459049:HRR459068 IBN459049:IBN459068 ILJ459049:ILJ459068 IVF459049:IVF459068 JFB459049:JFB459068 JOX459049:JOX459068 JYT459049:JYT459068 KIP459049:KIP459068 KSL459049:KSL459068 LCH459049:LCH459068 LMD459049:LMD459068 LVZ459049:LVZ459068 MFV459049:MFV459068 MPR459049:MPR459068 MZN459049:MZN459068 NJJ459049:NJJ459068 NTF459049:NTF459068 ODB459049:ODB459068 OMX459049:OMX459068 OWT459049:OWT459068 PGP459049:PGP459068 PQL459049:PQL459068 QAH459049:QAH459068 QKD459049:QKD459068 QTZ459049:QTZ459068 RDV459049:RDV459068 RNR459049:RNR459068 RXN459049:RXN459068 SHJ459049:SHJ459068 SRF459049:SRF459068 TBB459049:TBB459068 TKX459049:TKX459068 TUT459049:TUT459068 UEP459049:UEP459068 UOL459049:UOL459068 UYH459049:UYH459068 VID459049:VID459068 VRZ459049:VRZ459068 WBV459049:WBV459068 WLR459049:WLR459068 WVN459049:WVN459068 P524585:P524604 JB524585:JB524604 SX524585:SX524604 ACT524585:ACT524604 AMP524585:AMP524604 AWL524585:AWL524604 BGH524585:BGH524604 BQD524585:BQD524604 BZZ524585:BZZ524604 CJV524585:CJV524604 CTR524585:CTR524604 DDN524585:DDN524604 DNJ524585:DNJ524604 DXF524585:DXF524604 EHB524585:EHB524604 EQX524585:EQX524604 FAT524585:FAT524604 FKP524585:FKP524604 FUL524585:FUL524604 GEH524585:GEH524604 GOD524585:GOD524604 GXZ524585:GXZ524604 HHV524585:HHV524604 HRR524585:HRR524604 IBN524585:IBN524604 ILJ524585:ILJ524604 IVF524585:IVF524604 JFB524585:JFB524604 JOX524585:JOX524604 JYT524585:JYT524604 KIP524585:KIP524604 KSL524585:KSL524604 LCH524585:LCH524604 LMD524585:LMD524604 LVZ524585:LVZ524604 MFV524585:MFV524604 MPR524585:MPR524604 MZN524585:MZN524604 NJJ524585:NJJ524604 NTF524585:NTF524604 ODB524585:ODB524604 OMX524585:OMX524604 OWT524585:OWT524604 PGP524585:PGP524604 PQL524585:PQL524604 QAH524585:QAH524604 QKD524585:QKD524604 QTZ524585:QTZ524604 RDV524585:RDV524604 RNR524585:RNR524604 RXN524585:RXN524604 SHJ524585:SHJ524604 SRF524585:SRF524604 TBB524585:TBB524604 TKX524585:TKX524604 TUT524585:TUT524604 UEP524585:UEP524604 UOL524585:UOL524604 UYH524585:UYH524604 VID524585:VID524604 VRZ524585:VRZ524604 WBV524585:WBV524604 WLR524585:WLR524604 WVN524585:WVN524604 P590121:P590140 JB590121:JB590140 SX590121:SX590140 ACT590121:ACT590140 AMP590121:AMP590140 AWL590121:AWL590140 BGH590121:BGH590140 BQD590121:BQD590140 BZZ590121:BZZ590140 CJV590121:CJV590140 CTR590121:CTR590140 DDN590121:DDN590140 DNJ590121:DNJ590140 DXF590121:DXF590140 EHB590121:EHB590140 EQX590121:EQX590140 FAT590121:FAT590140 FKP590121:FKP590140 FUL590121:FUL590140 GEH590121:GEH590140 GOD590121:GOD590140 GXZ590121:GXZ590140 HHV590121:HHV590140 HRR590121:HRR590140 IBN590121:IBN590140 ILJ590121:ILJ590140 IVF590121:IVF590140 JFB590121:JFB590140 JOX590121:JOX590140 JYT590121:JYT590140 KIP590121:KIP590140 KSL590121:KSL590140 LCH590121:LCH590140 LMD590121:LMD590140 LVZ590121:LVZ590140 MFV590121:MFV590140 MPR590121:MPR590140 MZN590121:MZN590140 NJJ590121:NJJ590140 NTF590121:NTF590140 ODB590121:ODB590140 OMX590121:OMX590140 OWT590121:OWT590140 PGP590121:PGP590140 PQL590121:PQL590140 QAH590121:QAH590140 QKD590121:QKD590140 QTZ590121:QTZ590140 RDV590121:RDV590140 RNR590121:RNR590140 RXN590121:RXN590140 SHJ590121:SHJ590140 SRF590121:SRF590140 TBB590121:TBB590140 TKX590121:TKX590140 TUT590121:TUT590140 UEP590121:UEP590140 UOL590121:UOL590140 UYH590121:UYH590140 VID590121:VID590140 VRZ590121:VRZ590140 WBV590121:WBV590140 WLR590121:WLR590140 WVN590121:WVN590140 P655657:P655676 JB655657:JB655676 SX655657:SX655676 ACT655657:ACT655676 AMP655657:AMP655676 AWL655657:AWL655676 BGH655657:BGH655676 BQD655657:BQD655676 BZZ655657:BZZ655676 CJV655657:CJV655676 CTR655657:CTR655676 DDN655657:DDN655676 DNJ655657:DNJ655676 DXF655657:DXF655676 EHB655657:EHB655676 EQX655657:EQX655676 FAT655657:FAT655676 FKP655657:FKP655676 FUL655657:FUL655676 GEH655657:GEH655676 GOD655657:GOD655676 GXZ655657:GXZ655676 HHV655657:HHV655676 HRR655657:HRR655676 IBN655657:IBN655676 ILJ655657:ILJ655676 IVF655657:IVF655676 JFB655657:JFB655676 JOX655657:JOX655676 JYT655657:JYT655676 KIP655657:KIP655676 KSL655657:KSL655676 LCH655657:LCH655676 LMD655657:LMD655676 LVZ655657:LVZ655676 MFV655657:MFV655676 MPR655657:MPR655676 MZN655657:MZN655676 NJJ655657:NJJ655676 NTF655657:NTF655676 ODB655657:ODB655676 OMX655657:OMX655676 OWT655657:OWT655676 PGP655657:PGP655676 PQL655657:PQL655676 QAH655657:QAH655676 QKD655657:QKD655676 QTZ655657:QTZ655676 RDV655657:RDV655676 RNR655657:RNR655676 RXN655657:RXN655676 SHJ655657:SHJ655676 SRF655657:SRF655676 TBB655657:TBB655676 TKX655657:TKX655676 TUT655657:TUT655676 UEP655657:UEP655676 UOL655657:UOL655676 UYH655657:UYH655676 VID655657:VID655676 VRZ655657:VRZ655676 WBV655657:WBV655676 WLR655657:WLR655676 WVN655657:WVN655676 P721193:P721212 JB721193:JB721212 SX721193:SX721212 ACT721193:ACT721212 AMP721193:AMP721212 AWL721193:AWL721212 BGH721193:BGH721212 BQD721193:BQD721212 BZZ721193:BZZ721212 CJV721193:CJV721212 CTR721193:CTR721212 DDN721193:DDN721212 DNJ721193:DNJ721212 DXF721193:DXF721212 EHB721193:EHB721212 EQX721193:EQX721212 FAT721193:FAT721212 FKP721193:FKP721212 FUL721193:FUL721212 GEH721193:GEH721212 GOD721193:GOD721212 GXZ721193:GXZ721212 HHV721193:HHV721212 HRR721193:HRR721212 IBN721193:IBN721212 ILJ721193:ILJ721212 IVF721193:IVF721212 JFB721193:JFB721212 JOX721193:JOX721212 JYT721193:JYT721212 KIP721193:KIP721212 KSL721193:KSL721212 LCH721193:LCH721212 LMD721193:LMD721212 LVZ721193:LVZ721212 MFV721193:MFV721212 MPR721193:MPR721212 MZN721193:MZN721212 NJJ721193:NJJ721212 NTF721193:NTF721212 ODB721193:ODB721212 OMX721193:OMX721212 OWT721193:OWT721212 PGP721193:PGP721212 PQL721193:PQL721212 QAH721193:QAH721212 QKD721193:QKD721212 QTZ721193:QTZ721212 RDV721193:RDV721212 RNR721193:RNR721212 RXN721193:RXN721212 SHJ721193:SHJ721212 SRF721193:SRF721212 TBB721193:TBB721212 TKX721193:TKX721212 TUT721193:TUT721212 UEP721193:UEP721212 UOL721193:UOL721212 UYH721193:UYH721212 VID721193:VID721212 VRZ721193:VRZ721212 WBV721193:WBV721212 WLR721193:WLR721212 WVN721193:WVN721212 P786729:P786748 JB786729:JB786748 SX786729:SX786748 ACT786729:ACT786748 AMP786729:AMP786748 AWL786729:AWL786748 BGH786729:BGH786748 BQD786729:BQD786748 BZZ786729:BZZ786748 CJV786729:CJV786748 CTR786729:CTR786748 DDN786729:DDN786748 DNJ786729:DNJ786748 DXF786729:DXF786748 EHB786729:EHB786748 EQX786729:EQX786748 FAT786729:FAT786748 FKP786729:FKP786748 FUL786729:FUL786748 GEH786729:GEH786748 GOD786729:GOD786748 GXZ786729:GXZ786748 HHV786729:HHV786748 HRR786729:HRR786748 IBN786729:IBN786748 ILJ786729:ILJ786748 IVF786729:IVF786748 JFB786729:JFB786748 JOX786729:JOX786748 JYT786729:JYT786748 KIP786729:KIP786748 KSL786729:KSL786748 LCH786729:LCH786748 LMD786729:LMD786748 LVZ786729:LVZ786748 MFV786729:MFV786748 MPR786729:MPR786748 MZN786729:MZN786748 NJJ786729:NJJ786748 NTF786729:NTF786748 ODB786729:ODB786748 OMX786729:OMX786748 OWT786729:OWT786748 PGP786729:PGP786748 PQL786729:PQL786748 QAH786729:QAH786748 QKD786729:QKD786748 QTZ786729:QTZ786748 RDV786729:RDV786748 RNR786729:RNR786748 RXN786729:RXN786748 SHJ786729:SHJ786748 SRF786729:SRF786748 TBB786729:TBB786748 TKX786729:TKX786748 TUT786729:TUT786748 UEP786729:UEP786748 UOL786729:UOL786748 UYH786729:UYH786748 VID786729:VID786748 VRZ786729:VRZ786748 WBV786729:WBV786748 WLR786729:WLR786748 WVN786729:WVN786748 P852265:P852284 JB852265:JB852284 SX852265:SX852284 ACT852265:ACT852284 AMP852265:AMP852284 AWL852265:AWL852284 BGH852265:BGH852284 BQD852265:BQD852284 BZZ852265:BZZ852284 CJV852265:CJV852284 CTR852265:CTR852284 DDN852265:DDN852284 DNJ852265:DNJ852284 DXF852265:DXF852284 EHB852265:EHB852284 EQX852265:EQX852284 FAT852265:FAT852284 FKP852265:FKP852284 FUL852265:FUL852284 GEH852265:GEH852284 GOD852265:GOD852284 GXZ852265:GXZ852284 HHV852265:HHV852284 HRR852265:HRR852284 IBN852265:IBN852284 ILJ852265:ILJ852284 IVF852265:IVF852284 JFB852265:JFB852284 JOX852265:JOX852284 JYT852265:JYT852284 KIP852265:KIP852284 KSL852265:KSL852284 LCH852265:LCH852284 LMD852265:LMD852284 LVZ852265:LVZ852284 MFV852265:MFV852284 MPR852265:MPR852284 MZN852265:MZN852284 NJJ852265:NJJ852284 NTF852265:NTF852284 ODB852265:ODB852284 OMX852265:OMX852284 OWT852265:OWT852284 PGP852265:PGP852284 PQL852265:PQL852284 QAH852265:QAH852284 QKD852265:QKD852284 QTZ852265:QTZ852284 RDV852265:RDV852284 RNR852265:RNR852284 RXN852265:RXN852284 SHJ852265:SHJ852284 SRF852265:SRF852284 TBB852265:TBB852284 TKX852265:TKX852284 TUT852265:TUT852284 UEP852265:UEP852284 UOL852265:UOL852284 UYH852265:UYH852284 VID852265:VID852284 VRZ852265:VRZ852284 WBV852265:WBV852284 WLR852265:WLR852284 WVN852265:WVN852284 P917801:P917820 JB917801:JB917820 SX917801:SX917820 ACT917801:ACT917820 AMP917801:AMP917820 AWL917801:AWL917820 BGH917801:BGH917820 BQD917801:BQD917820 BZZ917801:BZZ917820 CJV917801:CJV917820 CTR917801:CTR917820 DDN917801:DDN917820 DNJ917801:DNJ917820 DXF917801:DXF917820 EHB917801:EHB917820 EQX917801:EQX917820 FAT917801:FAT917820 FKP917801:FKP917820 FUL917801:FUL917820 GEH917801:GEH917820 GOD917801:GOD917820 GXZ917801:GXZ917820 HHV917801:HHV917820 HRR917801:HRR917820 IBN917801:IBN917820 ILJ917801:ILJ917820 IVF917801:IVF917820 JFB917801:JFB917820 JOX917801:JOX917820 JYT917801:JYT917820 KIP917801:KIP917820 KSL917801:KSL917820 LCH917801:LCH917820 LMD917801:LMD917820 LVZ917801:LVZ917820 MFV917801:MFV917820 MPR917801:MPR917820 MZN917801:MZN917820 NJJ917801:NJJ917820 NTF917801:NTF917820 ODB917801:ODB917820 OMX917801:OMX917820 OWT917801:OWT917820 PGP917801:PGP917820 PQL917801:PQL917820 QAH917801:QAH917820 QKD917801:QKD917820 QTZ917801:QTZ917820 RDV917801:RDV917820 RNR917801:RNR917820 RXN917801:RXN917820 SHJ917801:SHJ917820 SRF917801:SRF917820 TBB917801:TBB917820 TKX917801:TKX917820 TUT917801:TUT917820 UEP917801:UEP917820 UOL917801:UOL917820 UYH917801:UYH917820 VID917801:VID917820 VRZ917801:VRZ917820 WBV917801:WBV917820 WLR917801:WLR917820 WVN917801:WVN917820 P983337:P983356 JB983337:JB983356 SX983337:SX983356 ACT983337:ACT983356 AMP983337:AMP983356 AWL983337:AWL983356 BGH983337:BGH983356 BQD983337:BQD983356 BZZ983337:BZZ983356 CJV983337:CJV983356 CTR983337:CTR983356 DDN983337:DDN983356 DNJ983337:DNJ983356 DXF983337:DXF983356 EHB983337:EHB983356 EQX983337:EQX983356 FAT983337:FAT983356 FKP983337:FKP983356 FUL983337:FUL983356 GEH983337:GEH983356 GOD983337:GOD983356 GXZ983337:GXZ983356 HHV983337:HHV983356 HRR983337:HRR983356 IBN983337:IBN983356 ILJ983337:ILJ983356 IVF983337:IVF983356 JFB983337:JFB983356 JOX983337:JOX983356 JYT983337:JYT983356 KIP983337:KIP983356 KSL983337:KSL983356 LCH983337:LCH983356 LMD983337:LMD983356 LVZ983337:LVZ983356 MFV983337:MFV983356 MPR983337:MPR983356 MZN983337:MZN983356 NJJ983337:NJJ983356 NTF983337:NTF983356 ODB983337:ODB983356 OMX983337:OMX983356 OWT983337:OWT983356 PGP983337:PGP983356 PQL983337:PQL983356 QAH983337:QAH983356 QKD983337:QKD983356 QTZ983337:QTZ983356 RDV983337:RDV983356 RNR983337:RNR983356 RXN983337:RXN983356 SHJ983337:SHJ983356 SRF983337:SRF983356 TBB983337:TBB983356 TKX983337:TKX983356 TUT983337:TUT983356 UEP983337:UEP983356 UOL983337:UOL983356 UYH983337:UYH983356 VID983337:VID983356 VRZ983337:VRZ983356 WBV983337:WBV983356 WLR983337:WLR983356 WVN983337:WVN983356 S65833:S65852 JE65833:JE65852 TA65833:TA65852 ACW65833:ACW65852 AMS65833:AMS65852 AWO65833:AWO65852 BGK65833:BGK65852 BQG65833:BQG65852 CAC65833:CAC65852 CJY65833:CJY65852 CTU65833:CTU65852 DDQ65833:DDQ65852 DNM65833:DNM65852 DXI65833:DXI65852 EHE65833:EHE65852 ERA65833:ERA65852 FAW65833:FAW65852 FKS65833:FKS65852 FUO65833:FUO65852 GEK65833:GEK65852 GOG65833:GOG65852 GYC65833:GYC65852 HHY65833:HHY65852 HRU65833:HRU65852 IBQ65833:IBQ65852 ILM65833:ILM65852 IVI65833:IVI65852 JFE65833:JFE65852 JPA65833:JPA65852 JYW65833:JYW65852 KIS65833:KIS65852 KSO65833:KSO65852 LCK65833:LCK65852 LMG65833:LMG65852 LWC65833:LWC65852 MFY65833:MFY65852 MPU65833:MPU65852 MZQ65833:MZQ65852 NJM65833:NJM65852 NTI65833:NTI65852 ODE65833:ODE65852 ONA65833:ONA65852 OWW65833:OWW65852 PGS65833:PGS65852 PQO65833:PQO65852 QAK65833:QAK65852 QKG65833:QKG65852 QUC65833:QUC65852 RDY65833:RDY65852 RNU65833:RNU65852 RXQ65833:RXQ65852 SHM65833:SHM65852 SRI65833:SRI65852 TBE65833:TBE65852 TLA65833:TLA65852 TUW65833:TUW65852 UES65833:UES65852 UOO65833:UOO65852 UYK65833:UYK65852 VIG65833:VIG65852 VSC65833:VSC65852 WBY65833:WBY65852 WLU65833:WLU65852 WVQ65833:WVQ65852 S131369:S131388 JE131369:JE131388 TA131369:TA131388 ACW131369:ACW131388 AMS131369:AMS131388 AWO131369:AWO131388 BGK131369:BGK131388 BQG131369:BQG131388 CAC131369:CAC131388 CJY131369:CJY131388 CTU131369:CTU131388 DDQ131369:DDQ131388 DNM131369:DNM131388 DXI131369:DXI131388 EHE131369:EHE131388 ERA131369:ERA131388 FAW131369:FAW131388 FKS131369:FKS131388 FUO131369:FUO131388 GEK131369:GEK131388 GOG131369:GOG131388 GYC131369:GYC131388 HHY131369:HHY131388 HRU131369:HRU131388 IBQ131369:IBQ131388 ILM131369:ILM131388 IVI131369:IVI131388 JFE131369:JFE131388 JPA131369:JPA131388 JYW131369:JYW131388 KIS131369:KIS131388 KSO131369:KSO131388 LCK131369:LCK131388 LMG131369:LMG131388 LWC131369:LWC131388 MFY131369:MFY131388 MPU131369:MPU131388 MZQ131369:MZQ131388 NJM131369:NJM131388 NTI131369:NTI131388 ODE131369:ODE131388 ONA131369:ONA131388 OWW131369:OWW131388 PGS131369:PGS131388 PQO131369:PQO131388 QAK131369:QAK131388 QKG131369:QKG131388 QUC131369:QUC131388 RDY131369:RDY131388 RNU131369:RNU131388 RXQ131369:RXQ131388 SHM131369:SHM131388 SRI131369:SRI131388 TBE131369:TBE131388 TLA131369:TLA131388 TUW131369:TUW131388 UES131369:UES131388 UOO131369:UOO131388 UYK131369:UYK131388 VIG131369:VIG131388 VSC131369:VSC131388 WBY131369:WBY131388 WLU131369:WLU131388 WVQ131369:WVQ131388 S196905:S196924 JE196905:JE196924 TA196905:TA196924 ACW196905:ACW196924 AMS196905:AMS196924 AWO196905:AWO196924 BGK196905:BGK196924 BQG196905:BQG196924 CAC196905:CAC196924 CJY196905:CJY196924 CTU196905:CTU196924 DDQ196905:DDQ196924 DNM196905:DNM196924 DXI196905:DXI196924 EHE196905:EHE196924 ERA196905:ERA196924 FAW196905:FAW196924 FKS196905:FKS196924 FUO196905:FUO196924 GEK196905:GEK196924 GOG196905:GOG196924 GYC196905:GYC196924 HHY196905:HHY196924 HRU196905:HRU196924 IBQ196905:IBQ196924 ILM196905:ILM196924 IVI196905:IVI196924 JFE196905:JFE196924 JPA196905:JPA196924 JYW196905:JYW196924 KIS196905:KIS196924 KSO196905:KSO196924 LCK196905:LCK196924 LMG196905:LMG196924 LWC196905:LWC196924 MFY196905:MFY196924 MPU196905:MPU196924 MZQ196905:MZQ196924 NJM196905:NJM196924 NTI196905:NTI196924 ODE196905:ODE196924 ONA196905:ONA196924 OWW196905:OWW196924 PGS196905:PGS196924 PQO196905:PQO196924 QAK196905:QAK196924 QKG196905:QKG196924 QUC196905:QUC196924 RDY196905:RDY196924 RNU196905:RNU196924 RXQ196905:RXQ196924 SHM196905:SHM196924 SRI196905:SRI196924 TBE196905:TBE196924 TLA196905:TLA196924 TUW196905:TUW196924 UES196905:UES196924 UOO196905:UOO196924 UYK196905:UYK196924 VIG196905:VIG196924 VSC196905:VSC196924 WBY196905:WBY196924 WLU196905:WLU196924 WVQ196905:WVQ196924 S262441:S262460 JE262441:JE262460 TA262441:TA262460 ACW262441:ACW262460 AMS262441:AMS262460 AWO262441:AWO262460 BGK262441:BGK262460 BQG262441:BQG262460 CAC262441:CAC262460 CJY262441:CJY262460 CTU262441:CTU262460 DDQ262441:DDQ262460 DNM262441:DNM262460 DXI262441:DXI262460 EHE262441:EHE262460 ERA262441:ERA262460 FAW262441:FAW262460 FKS262441:FKS262460 FUO262441:FUO262460 GEK262441:GEK262460 GOG262441:GOG262460 GYC262441:GYC262460 HHY262441:HHY262460 HRU262441:HRU262460 IBQ262441:IBQ262460 ILM262441:ILM262460 IVI262441:IVI262460 JFE262441:JFE262460 JPA262441:JPA262460 JYW262441:JYW262460 KIS262441:KIS262460 KSO262441:KSO262460 LCK262441:LCK262460 LMG262441:LMG262460 LWC262441:LWC262460 MFY262441:MFY262460 MPU262441:MPU262460 MZQ262441:MZQ262460 NJM262441:NJM262460 NTI262441:NTI262460 ODE262441:ODE262460 ONA262441:ONA262460 OWW262441:OWW262460 PGS262441:PGS262460 PQO262441:PQO262460 QAK262441:QAK262460 QKG262441:QKG262460 QUC262441:QUC262460 RDY262441:RDY262460 RNU262441:RNU262460 RXQ262441:RXQ262460 SHM262441:SHM262460 SRI262441:SRI262460 TBE262441:TBE262460 TLA262441:TLA262460 TUW262441:TUW262460 UES262441:UES262460 UOO262441:UOO262460 UYK262441:UYK262460 VIG262441:VIG262460 VSC262441:VSC262460 WBY262441:WBY262460 WLU262441:WLU262460 WVQ262441:WVQ262460 S327977:S327996 JE327977:JE327996 TA327977:TA327996 ACW327977:ACW327996 AMS327977:AMS327996 AWO327977:AWO327996 BGK327977:BGK327996 BQG327977:BQG327996 CAC327977:CAC327996 CJY327977:CJY327996 CTU327977:CTU327996 DDQ327977:DDQ327996 DNM327977:DNM327996 DXI327977:DXI327996 EHE327977:EHE327996 ERA327977:ERA327996 FAW327977:FAW327996 FKS327977:FKS327996 FUO327977:FUO327996 GEK327977:GEK327996 GOG327977:GOG327996 GYC327977:GYC327996 HHY327977:HHY327996 HRU327977:HRU327996 IBQ327977:IBQ327996 ILM327977:ILM327996 IVI327977:IVI327996 JFE327977:JFE327996 JPA327977:JPA327996 JYW327977:JYW327996 KIS327977:KIS327996 KSO327977:KSO327996 LCK327977:LCK327996 LMG327977:LMG327996 LWC327977:LWC327996 MFY327977:MFY327996 MPU327977:MPU327996 MZQ327977:MZQ327996 NJM327977:NJM327996 NTI327977:NTI327996 ODE327977:ODE327996 ONA327977:ONA327996 OWW327977:OWW327996 PGS327977:PGS327996 PQO327977:PQO327996 QAK327977:QAK327996 QKG327977:QKG327996 QUC327977:QUC327996 RDY327977:RDY327996 RNU327977:RNU327996 RXQ327977:RXQ327996 SHM327977:SHM327996 SRI327977:SRI327996 TBE327977:TBE327996 TLA327977:TLA327996 TUW327977:TUW327996 UES327977:UES327996 UOO327977:UOO327996 UYK327977:UYK327996 VIG327977:VIG327996 VSC327977:VSC327996 WBY327977:WBY327996 WLU327977:WLU327996 WVQ327977:WVQ327996 S393513:S393532 JE393513:JE393532 TA393513:TA393532 ACW393513:ACW393532 AMS393513:AMS393532 AWO393513:AWO393532 BGK393513:BGK393532 BQG393513:BQG393532 CAC393513:CAC393532 CJY393513:CJY393532 CTU393513:CTU393532 DDQ393513:DDQ393532 DNM393513:DNM393532 DXI393513:DXI393532 EHE393513:EHE393532 ERA393513:ERA393532 FAW393513:FAW393532 FKS393513:FKS393532 FUO393513:FUO393532 GEK393513:GEK393532 GOG393513:GOG393532 GYC393513:GYC393532 HHY393513:HHY393532 HRU393513:HRU393532 IBQ393513:IBQ393532 ILM393513:ILM393532 IVI393513:IVI393532 JFE393513:JFE393532 JPA393513:JPA393532 JYW393513:JYW393532 KIS393513:KIS393532 KSO393513:KSO393532 LCK393513:LCK393532 LMG393513:LMG393532 LWC393513:LWC393532 MFY393513:MFY393532 MPU393513:MPU393532 MZQ393513:MZQ393532 NJM393513:NJM393532 NTI393513:NTI393532 ODE393513:ODE393532 ONA393513:ONA393532 OWW393513:OWW393532 PGS393513:PGS393532 PQO393513:PQO393532 QAK393513:QAK393532 QKG393513:QKG393532 QUC393513:QUC393532 RDY393513:RDY393532 RNU393513:RNU393532 RXQ393513:RXQ393532 SHM393513:SHM393532 SRI393513:SRI393532 TBE393513:TBE393532 TLA393513:TLA393532 TUW393513:TUW393532 UES393513:UES393532 UOO393513:UOO393532 UYK393513:UYK393532 VIG393513:VIG393532 VSC393513:VSC393532 WBY393513:WBY393532 WLU393513:WLU393532 WVQ393513:WVQ393532 S459049:S459068 JE459049:JE459068 TA459049:TA459068 ACW459049:ACW459068 AMS459049:AMS459068 AWO459049:AWO459068 BGK459049:BGK459068 BQG459049:BQG459068 CAC459049:CAC459068 CJY459049:CJY459068 CTU459049:CTU459068 DDQ459049:DDQ459068 DNM459049:DNM459068 DXI459049:DXI459068 EHE459049:EHE459068 ERA459049:ERA459068 FAW459049:FAW459068 FKS459049:FKS459068 FUO459049:FUO459068 GEK459049:GEK459068 GOG459049:GOG459068 GYC459049:GYC459068 HHY459049:HHY459068 HRU459049:HRU459068 IBQ459049:IBQ459068 ILM459049:ILM459068 IVI459049:IVI459068 JFE459049:JFE459068 JPA459049:JPA459068 JYW459049:JYW459068 KIS459049:KIS459068 KSO459049:KSO459068 LCK459049:LCK459068 LMG459049:LMG459068 LWC459049:LWC459068 MFY459049:MFY459068 MPU459049:MPU459068 MZQ459049:MZQ459068 NJM459049:NJM459068 NTI459049:NTI459068 ODE459049:ODE459068 ONA459049:ONA459068 OWW459049:OWW459068 PGS459049:PGS459068 PQO459049:PQO459068 QAK459049:QAK459068 QKG459049:QKG459068 QUC459049:QUC459068 RDY459049:RDY459068 RNU459049:RNU459068 RXQ459049:RXQ459068 SHM459049:SHM459068 SRI459049:SRI459068 TBE459049:TBE459068 TLA459049:TLA459068 TUW459049:TUW459068 UES459049:UES459068 UOO459049:UOO459068 UYK459049:UYK459068 VIG459049:VIG459068 VSC459049:VSC459068 WBY459049:WBY459068 WLU459049:WLU459068 WVQ459049:WVQ459068 S524585:S524604 JE524585:JE524604 TA524585:TA524604 ACW524585:ACW524604 AMS524585:AMS524604 AWO524585:AWO524604 BGK524585:BGK524604 BQG524585:BQG524604 CAC524585:CAC524604 CJY524585:CJY524604 CTU524585:CTU524604 DDQ524585:DDQ524604 DNM524585:DNM524604 DXI524585:DXI524604 EHE524585:EHE524604 ERA524585:ERA524604 FAW524585:FAW524604 FKS524585:FKS524604 FUO524585:FUO524604 GEK524585:GEK524604 GOG524585:GOG524604 GYC524585:GYC524604 HHY524585:HHY524604 HRU524585:HRU524604 IBQ524585:IBQ524604 ILM524585:ILM524604 IVI524585:IVI524604 JFE524585:JFE524604 JPA524585:JPA524604 JYW524585:JYW524604 KIS524585:KIS524604 KSO524585:KSO524604 LCK524585:LCK524604 LMG524585:LMG524604 LWC524585:LWC524604 MFY524585:MFY524604 MPU524585:MPU524604 MZQ524585:MZQ524604 NJM524585:NJM524604 NTI524585:NTI524604 ODE524585:ODE524604 ONA524585:ONA524604 OWW524585:OWW524604 PGS524585:PGS524604 PQO524585:PQO524604 QAK524585:QAK524604 QKG524585:QKG524604 QUC524585:QUC524604 RDY524585:RDY524604 RNU524585:RNU524604 RXQ524585:RXQ524604 SHM524585:SHM524604 SRI524585:SRI524604 TBE524585:TBE524604 TLA524585:TLA524604 TUW524585:TUW524604 UES524585:UES524604 UOO524585:UOO524604 UYK524585:UYK524604 VIG524585:VIG524604 VSC524585:VSC524604 WBY524585:WBY524604 WLU524585:WLU524604 WVQ524585:WVQ524604 S590121:S590140 JE590121:JE590140 TA590121:TA590140 ACW590121:ACW590140 AMS590121:AMS590140 AWO590121:AWO590140 BGK590121:BGK590140 BQG590121:BQG590140 CAC590121:CAC590140 CJY590121:CJY590140 CTU590121:CTU590140 DDQ590121:DDQ590140 DNM590121:DNM590140 DXI590121:DXI590140 EHE590121:EHE590140 ERA590121:ERA590140 FAW590121:FAW590140 FKS590121:FKS590140 FUO590121:FUO590140 GEK590121:GEK590140 GOG590121:GOG590140 GYC590121:GYC590140 HHY590121:HHY590140 HRU590121:HRU590140 IBQ590121:IBQ590140 ILM590121:ILM590140 IVI590121:IVI590140 JFE590121:JFE590140 JPA590121:JPA590140 JYW590121:JYW590140 KIS590121:KIS590140 KSO590121:KSO590140 LCK590121:LCK590140 LMG590121:LMG590140 LWC590121:LWC590140 MFY590121:MFY590140 MPU590121:MPU590140 MZQ590121:MZQ590140 NJM590121:NJM590140 NTI590121:NTI590140 ODE590121:ODE590140 ONA590121:ONA590140 OWW590121:OWW590140 PGS590121:PGS590140 PQO590121:PQO590140 QAK590121:QAK590140 QKG590121:QKG590140 QUC590121:QUC590140 RDY590121:RDY590140 RNU590121:RNU590140 RXQ590121:RXQ590140 SHM590121:SHM590140 SRI590121:SRI590140 TBE590121:TBE590140 TLA590121:TLA590140 TUW590121:TUW590140 UES590121:UES590140 UOO590121:UOO590140 UYK590121:UYK590140 VIG590121:VIG590140 VSC590121:VSC590140 WBY590121:WBY590140 WLU590121:WLU590140 WVQ590121:WVQ590140 S655657:S655676 JE655657:JE655676 TA655657:TA655676 ACW655657:ACW655676 AMS655657:AMS655676 AWO655657:AWO655676 BGK655657:BGK655676 BQG655657:BQG655676 CAC655657:CAC655676 CJY655657:CJY655676 CTU655657:CTU655676 DDQ655657:DDQ655676 DNM655657:DNM655676 DXI655657:DXI655676 EHE655657:EHE655676 ERA655657:ERA655676 FAW655657:FAW655676 FKS655657:FKS655676 FUO655657:FUO655676 GEK655657:GEK655676 GOG655657:GOG655676 GYC655657:GYC655676 HHY655657:HHY655676 HRU655657:HRU655676 IBQ655657:IBQ655676 ILM655657:ILM655676 IVI655657:IVI655676 JFE655657:JFE655676 JPA655657:JPA655676 JYW655657:JYW655676 KIS655657:KIS655676 KSO655657:KSO655676 LCK655657:LCK655676 LMG655657:LMG655676 LWC655657:LWC655676 MFY655657:MFY655676 MPU655657:MPU655676 MZQ655657:MZQ655676 NJM655657:NJM655676 NTI655657:NTI655676 ODE655657:ODE655676 ONA655657:ONA655676 OWW655657:OWW655676 PGS655657:PGS655676 PQO655657:PQO655676 QAK655657:QAK655676 QKG655657:QKG655676 QUC655657:QUC655676 RDY655657:RDY655676 RNU655657:RNU655676 RXQ655657:RXQ655676 SHM655657:SHM655676 SRI655657:SRI655676 TBE655657:TBE655676 TLA655657:TLA655676 TUW655657:TUW655676 UES655657:UES655676 UOO655657:UOO655676 UYK655657:UYK655676 VIG655657:VIG655676 VSC655657:VSC655676 WBY655657:WBY655676 WLU655657:WLU655676 WVQ655657:WVQ655676 S721193:S721212 JE721193:JE721212 TA721193:TA721212 ACW721193:ACW721212 AMS721193:AMS721212 AWO721193:AWO721212 BGK721193:BGK721212 BQG721193:BQG721212 CAC721193:CAC721212 CJY721193:CJY721212 CTU721193:CTU721212 DDQ721193:DDQ721212 DNM721193:DNM721212 DXI721193:DXI721212 EHE721193:EHE721212 ERA721193:ERA721212 FAW721193:FAW721212 FKS721193:FKS721212 FUO721193:FUO721212 GEK721193:GEK721212 GOG721193:GOG721212 GYC721193:GYC721212 HHY721193:HHY721212 HRU721193:HRU721212 IBQ721193:IBQ721212 ILM721193:ILM721212 IVI721193:IVI721212 JFE721193:JFE721212 JPA721193:JPA721212 JYW721193:JYW721212 KIS721193:KIS721212 KSO721193:KSO721212 LCK721193:LCK721212 LMG721193:LMG721212 LWC721193:LWC721212 MFY721193:MFY721212 MPU721193:MPU721212 MZQ721193:MZQ721212 NJM721193:NJM721212 NTI721193:NTI721212 ODE721193:ODE721212 ONA721193:ONA721212 OWW721193:OWW721212 PGS721193:PGS721212 PQO721193:PQO721212 QAK721193:QAK721212 QKG721193:QKG721212 QUC721193:QUC721212 RDY721193:RDY721212 RNU721193:RNU721212 RXQ721193:RXQ721212 SHM721193:SHM721212 SRI721193:SRI721212 TBE721193:TBE721212 TLA721193:TLA721212 TUW721193:TUW721212 UES721193:UES721212 UOO721193:UOO721212 UYK721193:UYK721212 VIG721193:VIG721212 VSC721193:VSC721212 WBY721193:WBY721212 WLU721193:WLU721212 WVQ721193:WVQ721212 S786729:S786748 JE786729:JE786748 TA786729:TA786748 ACW786729:ACW786748 AMS786729:AMS786748 AWO786729:AWO786748 BGK786729:BGK786748 BQG786729:BQG786748 CAC786729:CAC786748 CJY786729:CJY786748 CTU786729:CTU786748 DDQ786729:DDQ786748 DNM786729:DNM786748 DXI786729:DXI786748 EHE786729:EHE786748 ERA786729:ERA786748 FAW786729:FAW786748 FKS786729:FKS786748 FUO786729:FUO786748 GEK786729:GEK786748 GOG786729:GOG786748 GYC786729:GYC786748 HHY786729:HHY786748 HRU786729:HRU786748 IBQ786729:IBQ786748 ILM786729:ILM786748 IVI786729:IVI786748 JFE786729:JFE786748 JPA786729:JPA786748 JYW786729:JYW786748 KIS786729:KIS786748 KSO786729:KSO786748 LCK786729:LCK786748 LMG786729:LMG786748 LWC786729:LWC786748 MFY786729:MFY786748 MPU786729:MPU786748 MZQ786729:MZQ786748 NJM786729:NJM786748 NTI786729:NTI786748 ODE786729:ODE786748 ONA786729:ONA786748 OWW786729:OWW786748 PGS786729:PGS786748 PQO786729:PQO786748 QAK786729:QAK786748 QKG786729:QKG786748 QUC786729:QUC786748 RDY786729:RDY786748 RNU786729:RNU786748 RXQ786729:RXQ786748 SHM786729:SHM786748 SRI786729:SRI786748 TBE786729:TBE786748 TLA786729:TLA786748 TUW786729:TUW786748 UES786729:UES786748 UOO786729:UOO786748 UYK786729:UYK786748 VIG786729:VIG786748 VSC786729:VSC786748 WBY786729:WBY786748 WLU786729:WLU786748 WVQ786729:WVQ786748 S852265:S852284 JE852265:JE852284 TA852265:TA852284 ACW852265:ACW852284 AMS852265:AMS852284 AWO852265:AWO852284 BGK852265:BGK852284 BQG852265:BQG852284 CAC852265:CAC852284 CJY852265:CJY852284 CTU852265:CTU852284 DDQ852265:DDQ852284 DNM852265:DNM852284 DXI852265:DXI852284 EHE852265:EHE852284 ERA852265:ERA852284 FAW852265:FAW852284 FKS852265:FKS852284 FUO852265:FUO852284 GEK852265:GEK852284 GOG852265:GOG852284 GYC852265:GYC852284 HHY852265:HHY852284 HRU852265:HRU852284 IBQ852265:IBQ852284 ILM852265:ILM852284 IVI852265:IVI852284 JFE852265:JFE852284 JPA852265:JPA852284 JYW852265:JYW852284 KIS852265:KIS852284 KSO852265:KSO852284 LCK852265:LCK852284 LMG852265:LMG852284 LWC852265:LWC852284 MFY852265:MFY852284 MPU852265:MPU852284 MZQ852265:MZQ852284 NJM852265:NJM852284 NTI852265:NTI852284 ODE852265:ODE852284 ONA852265:ONA852284 OWW852265:OWW852284 PGS852265:PGS852284 PQO852265:PQO852284 QAK852265:QAK852284 QKG852265:QKG852284 QUC852265:QUC852284 RDY852265:RDY852284 RNU852265:RNU852284 RXQ852265:RXQ852284 SHM852265:SHM852284 SRI852265:SRI852284 TBE852265:TBE852284 TLA852265:TLA852284 TUW852265:TUW852284 UES852265:UES852284 UOO852265:UOO852284 UYK852265:UYK852284 VIG852265:VIG852284 VSC852265:VSC852284 WBY852265:WBY852284 WLU852265:WLU852284 WVQ852265:WVQ852284 S917801:S917820 JE917801:JE917820 TA917801:TA917820 ACW917801:ACW917820 AMS917801:AMS917820 AWO917801:AWO917820 BGK917801:BGK917820 BQG917801:BQG917820 CAC917801:CAC917820 CJY917801:CJY917820 CTU917801:CTU917820 DDQ917801:DDQ917820 DNM917801:DNM917820 DXI917801:DXI917820 EHE917801:EHE917820 ERA917801:ERA917820 FAW917801:FAW917820 FKS917801:FKS917820 FUO917801:FUO917820 GEK917801:GEK917820 GOG917801:GOG917820 GYC917801:GYC917820 HHY917801:HHY917820 HRU917801:HRU917820 IBQ917801:IBQ917820 ILM917801:ILM917820 IVI917801:IVI917820 JFE917801:JFE917820 JPA917801:JPA917820 JYW917801:JYW917820 KIS917801:KIS917820 KSO917801:KSO917820 LCK917801:LCK917820 LMG917801:LMG917820 LWC917801:LWC917820 MFY917801:MFY917820 MPU917801:MPU917820 MZQ917801:MZQ917820 NJM917801:NJM917820 NTI917801:NTI917820 ODE917801:ODE917820 ONA917801:ONA917820 OWW917801:OWW917820 PGS917801:PGS917820 PQO917801:PQO917820 QAK917801:QAK917820 QKG917801:QKG917820 QUC917801:QUC917820 RDY917801:RDY917820 RNU917801:RNU917820 RXQ917801:RXQ917820 SHM917801:SHM917820 SRI917801:SRI917820 TBE917801:TBE917820 TLA917801:TLA917820 TUW917801:TUW917820 UES917801:UES917820 UOO917801:UOO917820 UYK917801:UYK917820 VIG917801:VIG917820 VSC917801:VSC917820 WBY917801:WBY917820 WLU917801:WLU917820 WVQ917801:WVQ917820 S983337:S983356 JE983337:JE983356 TA983337:TA983356 ACW983337:ACW983356 AMS983337:AMS983356 AWO983337:AWO983356 BGK983337:BGK983356 BQG983337:BQG983356 CAC983337:CAC983356 CJY983337:CJY983356 CTU983337:CTU983356 DDQ983337:DDQ983356 DNM983337:DNM983356 DXI983337:DXI983356 EHE983337:EHE983356 ERA983337:ERA983356 FAW983337:FAW983356 FKS983337:FKS983356 FUO983337:FUO983356 GEK983337:GEK983356 GOG983337:GOG983356 GYC983337:GYC983356 HHY983337:HHY983356 HRU983337:HRU983356 IBQ983337:IBQ983356 ILM983337:ILM983356 IVI983337:IVI983356 JFE983337:JFE983356 JPA983337:JPA983356 JYW983337:JYW983356 KIS983337:KIS983356 KSO983337:KSO983356 LCK983337:LCK983356 LMG983337:LMG983356 LWC983337:LWC983356 MFY983337:MFY983356 MPU983337:MPU983356 MZQ983337:MZQ983356 NJM983337:NJM983356 NTI983337:NTI983356 ODE983337:ODE983356 ONA983337:ONA983356 OWW983337:OWW983356 PGS983337:PGS983356 PQO983337:PQO983356 QAK983337:QAK983356 QKG983337:QKG983356 QUC983337:QUC983356 RDY983337:RDY983356 RNU983337:RNU983356 RXQ983337:RXQ983356 SHM983337:SHM983356 SRI983337:SRI983356 TBE983337:TBE983356 TLA983337:TLA983356 TUW983337:TUW983356 UES983337:UES983356 UOO983337:UOO983356 UYK983337:UYK983356 VIG983337:VIG983356 VSC983337:VSC983356 WBY983337:WBY983356 WLU983337:WLU983356 WVQ983337:WVQ983356 WVT983337:WVT983356 N65833:N65852 IZ65833:IZ65852 SV65833:SV65852 ACR65833:ACR65852 AMN65833:AMN65852 AWJ65833:AWJ65852 BGF65833:BGF65852 BQB65833:BQB65852 BZX65833:BZX65852 CJT65833:CJT65852 CTP65833:CTP65852 DDL65833:DDL65852 DNH65833:DNH65852 DXD65833:DXD65852 EGZ65833:EGZ65852 EQV65833:EQV65852 FAR65833:FAR65852 FKN65833:FKN65852 FUJ65833:FUJ65852 GEF65833:GEF65852 GOB65833:GOB65852 GXX65833:GXX65852 HHT65833:HHT65852 HRP65833:HRP65852 IBL65833:IBL65852 ILH65833:ILH65852 IVD65833:IVD65852 JEZ65833:JEZ65852 JOV65833:JOV65852 JYR65833:JYR65852 KIN65833:KIN65852 KSJ65833:KSJ65852 LCF65833:LCF65852 LMB65833:LMB65852 LVX65833:LVX65852 MFT65833:MFT65852 MPP65833:MPP65852 MZL65833:MZL65852 NJH65833:NJH65852 NTD65833:NTD65852 OCZ65833:OCZ65852 OMV65833:OMV65852 OWR65833:OWR65852 PGN65833:PGN65852 PQJ65833:PQJ65852 QAF65833:QAF65852 QKB65833:QKB65852 QTX65833:QTX65852 RDT65833:RDT65852 RNP65833:RNP65852 RXL65833:RXL65852 SHH65833:SHH65852 SRD65833:SRD65852 TAZ65833:TAZ65852 TKV65833:TKV65852 TUR65833:TUR65852 UEN65833:UEN65852 UOJ65833:UOJ65852 UYF65833:UYF65852 VIB65833:VIB65852 VRX65833:VRX65852 WBT65833:WBT65852 WLP65833:WLP65852 WVL65833:WVL65852 N131369:N131388 IZ131369:IZ131388 SV131369:SV131388 ACR131369:ACR131388 AMN131369:AMN131388 AWJ131369:AWJ131388 BGF131369:BGF131388 BQB131369:BQB131388 BZX131369:BZX131388 CJT131369:CJT131388 CTP131369:CTP131388 DDL131369:DDL131388 DNH131369:DNH131388 DXD131369:DXD131388 EGZ131369:EGZ131388 EQV131369:EQV131388 FAR131369:FAR131388 FKN131369:FKN131388 FUJ131369:FUJ131388 GEF131369:GEF131388 GOB131369:GOB131388 GXX131369:GXX131388 HHT131369:HHT131388 HRP131369:HRP131388 IBL131369:IBL131388 ILH131369:ILH131388 IVD131369:IVD131388 JEZ131369:JEZ131388 JOV131369:JOV131388 JYR131369:JYR131388 KIN131369:KIN131388 KSJ131369:KSJ131388 LCF131369:LCF131388 LMB131369:LMB131388 LVX131369:LVX131388 MFT131369:MFT131388 MPP131369:MPP131388 MZL131369:MZL131388 NJH131369:NJH131388 NTD131369:NTD131388 OCZ131369:OCZ131388 OMV131369:OMV131388 OWR131369:OWR131388 PGN131369:PGN131388 PQJ131369:PQJ131388 QAF131369:QAF131388 QKB131369:QKB131388 QTX131369:QTX131388 RDT131369:RDT131388 RNP131369:RNP131388 RXL131369:RXL131388 SHH131369:SHH131388 SRD131369:SRD131388 TAZ131369:TAZ131388 TKV131369:TKV131388 TUR131369:TUR131388 UEN131369:UEN131388 UOJ131369:UOJ131388 UYF131369:UYF131388 VIB131369:VIB131388 VRX131369:VRX131388 WBT131369:WBT131388 WLP131369:WLP131388 WVL131369:WVL131388 N196905:N196924 IZ196905:IZ196924 SV196905:SV196924 ACR196905:ACR196924 AMN196905:AMN196924 AWJ196905:AWJ196924 BGF196905:BGF196924 BQB196905:BQB196924 BZX196905:BZX196924 CJT196905:CJT196924 CTP196905:CTP196924 DDL196905:DDL196924 DNH196905:DNH196924 DXD196905:DXD196924 EGZ196905:EGZ196924 EQV196905:EQV196924 FAR196905:FAR196924 FKN196905:FKN196924 FUJ196905:FUJ196924 GEF196905:GEF196924 GOB196905:GOB196924 GXX196905:GXX196924 HHT196905:HHT196924 HRP196905:HRP196924 IBL196905:IBL196924 ILH196905:ILH196924 IVD196905:IVD196924 JEZ196905:JEZ196924 JOV196905:JOV196924 JYR196905:JYR196924 KIN196905:KIN196924 KSJ196905:KSJ196924 LCF196905:LCF196924 LMB196905:LMB196924 LVX196905:LVX196924 MFT196905:MFT196924 MPP196905:MPP196924 MZL196905:MZL196924 NJH196905:NJH196924 NTD196905:NTD196924 OCZ196905:OCZ196924 OMV196905:OMV196924 OWR196905:OWR196924 PGN196905:PGN196924 PQJ196905:PQJ196924 QAF196905:QAF196924 QKB196905:QKB196924 QTX196905:QTX196924 RDT196905:RDT196924 RNP196905:RNP196924 RXL196905:RXL196924 SHH196905:SHH196924 SRD196905:SRD196924 TAZ196905:TAZ196924 TKV196905:TKV196924 TUR196905:TUR196924 UEN196905:UEN196924 UOJ196905:UOJ196924 UYF196905:UYF196924 VIB196905:VIB196924 VRX196905:VRX196924 WBT196905:WBT196924 WLP196905:WLP196924 WVL196905:WVL196924 N262441:N262460 IZ262441:IZ262460 SV262441:SV262460 ACR262441:ACR262460 AMN262441:AMN262460 AWJ262441:AWJ262460 BGF262441:BGF262460 BQB262441:BQB262460 BZX262441:BZX262460 CJT262441:CJT262460 CTP262441:CTP262460 DDL262441:DDL262460 DNH262441:DNH262460 DXD262441:DXD262460 EGZ262441:EGZ262460 EQV262441:EQV262460 FAR262441:FAR262460 FKN262441:FKN262460 FUJ262441:FUJ262460 GEF262441:GEF262460 GOB262441:GOB262460 GXX262441:GXX262460 HHT262441:HHT262460 HRP262441:HRP262460 IBL262441:IBL262460 ILH262441:ILH262460 IVD262441:IVD262460 JEZ262441:JEZ262460 JOV262441:JOV262460 JYR262441:JYR262460 KIN262441:KIN262460 KSJ262441:KSJ262460 LCF262441:LCF262460 LMB262441:LMB262460 LVX262441:LVX262460 MFT262441:MFT262460 MPP262441:MPP262460 MZL262441:MZL262460 NJH262441:NJH262460 NTD262441:NTD262460 OCZ262441:OCZ262460 OMV262441:OMV262460 OWR262441:OWR262460 PGN262441:PGN262460 PQJ262441:PQJ262460 QAF262441:QAF262460 QKB262441:QKB262460 QTX262441:QTX262460 RDT262441:RDT262460 RNP262441:RNP262460 RXL262441:RXL262460 SHH262441:SHH262460 SRD262441:SRD262460 TAZ262441:TAZ262460 TKV262441:TKV262460 TUR262441:TUR262460 UEN262441:UEN262460 UOJ262441:UOJ262460 UYF262441:UYF262460 VIB262441:VIB262460 VRX262441:VRX262460 WBT262441:WBT262460 WLP262441:WLP262460 WVL262441:WVL262460 N327977:N327996 IZ327977:IZ327996 SV327977:SV327996 ACR327977:ACR327996 AMN327977:AMN327996 AWJ327977:AWJ327996 BGF327977:BGF327996 BQB327977:BQB327996 BZX327977:BZX327996 CJT327977:CJT327996 CTP327977:CTP327996 DDL327977:DDL327996 DNH327977:DNH327996 DXD327977:DXD327996 EGZ327977:EGZ327996 EQV327977:EQV327996 FAR327977:FAR327996 FKN327977:FKN327996 FUJ327977:FUJ327996 GEF327977:GEF327996 GOB327977:GOB327996 GXX327977:GXX327996 HHT327977:HHT327996 HRP327977:HRP327996 IBL327977:IBL327996 ILH327977:ILH327996 IVD327977:IVD327996 JEZ327977:JEZ327996 JOV327977:JOV327996 JYR327977:JYR327996 KIN327977:KIN327996 KSJ327977:KSJ327996 LCF327977:LCF327996 LMB327977:LMB327996 LVX327977:LVX327996 MFT327977:MFT327996 MPP327977:MPP327996 MZL327977:MZL327996 NJH327977:NJH327996 NTD327977:NTD327996 OCZ327977:OCZ327996 OMV327977:OMV327996 OWR327977:OWR327996 PGN327977:PGN327996 PQJ327977:PQJ327996 QAF327977:QAF327996 QKB327977:QKB327996 QTX327977:QTX327996 RDT327977:RDT327996 RNP327977:RNP327996 RXL327977:RXL327996 SHH327977:SHH327996 SRD327977:SRD327996 TAZ327977:TAZ327996 TKV327977:TKV327996 TUR327977:TUR327996 UEN327977:UEN327996 UOJ327977:UOJ327996 UYF327977:UYF327996 VIB327977:VIB327996 VRX327977:VRX327996 WBT327977:WBT327996 WLP327977:WLP327996 WVL327977:WVL327996 N393513:N393532 IZ393513:IZ393532 SV393513:SV393532 ACR393513:ACR393532 AMN393513:AMN393532 AWJ393513:AWJ393532 BGF393513:BGF393532 BQB393513:BQB393532 BZX393513:BZX393532 CJT393513:CJT393532 CTP393513:CTP393532 DDL393513:DDL393532 DNH393513:DNH393532 DXD393513:DXD393532 EGZ393513:EGZ393532 EQV393513:EQV393532 FAR393513:FAR393532 FKN393513:FKN393532 FUJ393513:FUJ393532 GEF393513:GEF393532 GOB393513:GOB393532 GXX393513:GXX393532 HHT393513:HHT393532 HRP393513:HRP393532 IBL393513:IBL393532 ILH393513:ILH393532 IVD393513:IVD393532 JEZ393513:JEZ393532 JOV393513:JOV393532 JYR393513:JYR393532 KIN393513:KIN393532 KSJ393513:KSJ393532 LCF393513:LCF393532 LMB393513:LMB393532 LVX393513:LVX393532 MFT393513:MFT393532 MPP393513:MPP393532 MZL393513:MZL393532 NJH393513:NJH393532 NTD393513:NTD393532 OCZ393513:OCZ393532 OMV393513:OMV393532 OWR393513:OWR393532 PGN393513:PGN393532 PQJ393513:PQJ393532 QAF393513:QAF393532 QKB393513:QKB393532 QTX393513:QTX393532 RDT393513:RDT393532 RNP393513:RNP393532 RXL393513:RXL393532 SHH393513:SHH393532 SRD393513:SRD393532 TAZ393513:TAZ393532 TKV393513:TKV393532 TUR393513:TUR393532 UEN393513:UEN393532 UOJ393513:UOJ393532 UYF393513:UYF393532 VIB393513:VIB393532 VRX393513:VRX393532 WBT393513:WBT393532 WLP393513:WLP393532 WVL393513:WVL393532 N459049:N459068 IZ459049:IZ459068 SV459049:SV459068 ACR459049:ACR459068 AMN459049:AMN459068 AWJ459049:AWJ459068 BGF459049:BGF459068 BQB459049:BQB459068 BZX459049:BZX459068 CJT459049:CJT459068 CTP459049:CTP459068 DDL459049:DDL459068 DNH459049:DNH459068 DXD459049:DXD459068 EGZ459049:EGZ459068 EQV459049:EQV459068 FAR459049:FAR459068 FKN459049:FKN459068 FUJ459049:FUJ459068 GEF459049:GEF459068 GOB459049:GOB459068 GXX459049:GXX459068 HHT459049:HHT459068 HRP459049:HRP459068 IBL459049:IBL459068 ILH459049:ILH459068 IVD459049:IVD459068 JEZ459049:JEZ459068 JOV459049:JOV459068 JYR459049:JYR459068 KIN459049:KIN459068 KSJ459049:KSJ459068 LCF459049:LCF459068 LMB459049:LMB459068 LVX459049:LVX459068 MFT459049:MFT459068 MPP459049:MPP459068 MZL459049:MZL459068 NJH459049:NJH459068 NTD459049:NTD459068 OCZ459049:OCZ459068 OMV459049:OMV459068 OWR459049:OWR459068 PGN459049:PGN459068 PQJ459049:PQJ459068 QAF459049:QAF459068 QKB459049:QKB459068 QTX459049:QTX459068 RDT459049:RDT459068 RNP459049:RNP459068 RXL459049:RXL459068 SHH459049:SHH459068 SRD459049:SRD459068 TAZ459049:TAZ459068 TKV459049:TKV459068 TUR459049:TUR459068 UEN459049:UEN459068 UOJ459049:UOJ459068 UYF459049:UYF459068 VIB459049:VIB459068 VRX459049:VRX459068 WBT459049:WBT459068 WLP459049:WLP459068 WVL459049:WVL459068 N524585:N524604 IZ524585:IZ524604 SV524585:SV524604 ACR524585:ACR524604 AMN524585:AMN524604 AWJ524585:AWJ524604 BGF524585:BGF524604 BQB524585:BQB524604 BZX524585:BZX524604 CJT524585:CJT524604 CTP524585:CTP524604 DDL524585:DDL524604 DNH524585:DNH524604 DXD524585:DXD524604 EGZ524585:EGZ524604 EQV524585:EQV524604 FAR524585:FAR524604 FKN524585:FKN524604 FUJ524585:FUJ524604 GEF524585:GEF524604 GOB524585:GOB524604 GXX524585:GXX524604 HHT524585:HHT524604 HRP524585:HRP524604 IBL524585:IBL524604 ILH524585:ILH524604 IVD524585:IVD524604 JEZ524585:JEZ524604 JOV524585:JOV524604 JYR524585:JYR524604 KIN524585:KIN524604 KSJ524585:KSJ524604 LCF524585:LCF524604 LMB524585:LMB524604 LVX524585:LVX524604 MFT524585:MFT524604 MPP524585:MPP524604 MZL524585:MZL524604 NJH524585:NJH524604 NTD524585:NTD524604 OCZ524585:OCZ524604 OMV524585:OMV524604 OWR524585:OWR524604 PGN524585:PGN524604 PQJ524585:PQJ524604 QAF524585:QAF524604 QKB524585:QKB524604 QTX524585:QTX524604 RDT524585:RDT524604 RNP524585:RNP524604 RXL524585:RXL524604 SHH524585:SHH524604 SRD524585:SRD524604 TAZ524585:TAZ524604 TKV524585:TKV524604 TUR524585:TUR524604 UEN524585:UEN524604 UOJ524585:UOJ524604 UYF524585:UYF524604 VIB524585:VIB524604 VRX524585:VRX524604 WBT524585:WBT524604 WLP524585:WLP524604 WVL524585:WVL524604 N590121:N590140 IZ590121:IZ590140 SV590121:SV590140 ACR590121:ACR590140 AMN590121:AMN590140 AWJ590121:AWJ590140 BGF590121:BGF590140 BQB590121:BQB590140 BZX590121:BZX590140 CJT590121:CJT590140 CTP590121:CTP590140 DDL590121:DDL590140 DNH590121:DNH590140 DXD590121:DXD590140 EGZ590121:EGZ590140 EQV590121:EQV590140 FAR590121:FAR590140 FKN590121:FKN590140 FUJ590121:FUJ590140 GEF590121:GEF590140 GOB590121:GOB590140 GXX590121:GXX590140 HHT590121:HHT590140 HRP590121:HRP590140 IBL590121:IBL590140 ILH590121:ILH590140 IVD590121:IVD590140 JEZ590121:JEZ590140 JOV590121:JOV590140 JYR590121:JYR590140 KIN590121:KIN590140 KSJ590121:KSJ590140 LCF590121:LCF590140 LMB590121:LMB590140 LVX590121:LVX590140 MFT590121:MFT590140 MPP590121:MPP590140 MZL590121:MZL590140 NJH590121:NJH590140 NTD590121:NTD590140 OCZ590121:OCZ590140 OMV590121:OMV590140 OWR590121:OWR590140 PGN590121:PGN590140 PQJ590121:PQJ590140 QAF590121:QAF590140 QKB590121:QKB590140 QTX590121:QTX590140 RDT590121:RDT590140 RNP590121:RNP590140 RXL590121:RXL590140 SHH590121:SHH590140 SRD590121:SRD590140 TAZ590121:TAZ590140 TKV590121:TKV590140 TUR590121:TUR590140 UEN590121:UEN590140 UOJ590121:UOJ590140 UYF590121:UYF590140 VIB590121:VIB590140 VRX590121:VRX590140 WBT590121:WBT590140 WLP590121:WLP590140 WVL590121:WVL590140 N655657:N655676 IZ655657:IZ655676 SV655657:SV655676 ACR655657:ACR655676 AMN655657:AMN655676 AWJ655657:AWJ655676 BGF655657:BGF655676 BQB655657:BQB655676 BZX655657:BZX655676 CJT655657:CJT655676 CTP655657:CTP655676 DDL655657:DDL655676 DNH655657:DNH655676 DXD655657:DXD655676 EGZ655657:EGZ655676 EQV655657:EQV655676 FAR655657:FAR655676 FKN655657:FKN655676 FUJ655657:FUJ655676 GEF655657:GEF655676 GOB655657:GOB655676 GXX655657:GXX655676 HHT655657:HHT655676 HRP655657:HRP655676 IBL655657:IBL655676 ILH655657:ILH655676 IVD655657:IVD655676 JEZ655657:JEZ655676 JOV655657:JOV655676 JYR655657:JYR655676 KIN655657:KIN655676 KSJ655657:KSJ655676 LCF655657:LCF655676 LMB655657:LMB655676 LVX655657:LVX655676 MFT655657:MFT655676 MPP655657:MPP655676 MZL655657:MZL655676 NJH655657:NJH655676 NTD655657:NTD655676 OCZ655657:OCZ655676 OMV655657:OMV655676 OWR655657:OWR655676 PGN655657:PGN655676 PQJ655657:PQJ655676 QAF655657:QAF655676 QKB655657:QKB655676 QTX655657:QTX655676 RDT655657:RDT655676 RNP655657:RNP655676 RXL655657:RXL655676 SHH655657:SHH655676 SRD655657:SRD655676 TAZ655657:TAZ655676 TKV655657:TKV655676 TUR655657:TUR655676 UEN655657:UEN655676 UOJ655657:UOJ655676 UYF655657:UYF655676 VIB655657:VIB655676 VRX655657:VRX655676 WBT655657:WBT655676 WLP655657:WLP655676 WVL655657:WVL655676 N721193:N721212 IZ721193:IZ721212 SV721193:SV721212 ACR721193:ACR721212 AMN721193:AMN721212 AWJ721193:AWJ721212 BGF721193:BGF721212 BQB721193:BQB721212 BZX721193:BZX721212 CJT721193:CJT721212 CTP721193:CTP721212 DDL721193:DDL721212 DNH721193:DNH721212 DXD721193:DXD721212 EGZ721193:EGZ721212 EQV721193:EQV721212 FAR721193:FAR721212 FKN721193:FKN721212 FUJ721193:FUJ721212 GEF721193:GEF721212 GOB721193:GOB721212 GXX721193:GXX721212 HHT721193:HHT721212 HRP721193:HRP721212 IBL721193:IBL721212 ILH721193:ILH721212 IVD721193:IVD721212 JEZ721193:JEZ721212 JOV721193:JOV721212 JYR721193:JYR721212 KIN721193:KIN721212 KSJ721193:KSJ721212 LCF721193:LCF721212 LMB721193:LMB721212 LVX721193:LVX721212 MFT721193:MFT721212 MPP721193:MPP721212 MZL721193:MZL721212 NJH721193:NJH721212 NTD721193:NTD721212 OCZ721193:OCZ721212 OMV721193:OMV721212 OWR721193:OWR721212 PGN721193:PGN721212 PQJ721193:PQJ721212 QAF721193:QAF721212 QKB721193:QKB721212 QTX721193:QTX721212 RDT721193:RDT721212 RNP721193:RNP721212 RXL721193:RXL721212 SHH721193:SHH721212 SRD721193:SRD721212 TAZ721193:TAZ721212 TKV721193:TKV721212 TUR721193:TUR721212 UEN721193:UEN721212 UOJ721193:UOJ721212 UYF721193:UYF721212 VIB721193:VIB721212 VRX721193:VRX721212 WBT721193:WBT721212 WLP721193:WLP721212 WVL721193:WVL721212 N786729:N786748 IZ786729:IZ786748 SV786729:SV786748 ACR786729:ACR786748 AMN786729:AMN786748 AWJ786729:AWJ786748 BGF786729:BGF786748 BQB786729:BQB786748 BZX786729:BZX786748 CJT786729:CJT786748 CTP786729:CTP786748 DDL786729:DDL786748 DNH786729:DNH786748 DXD786729:DXD786748 EGZ786729:EGZ786748 EQV786729:EQV786748 FAR786729:FAR786748 FKN786729:FKN786748 FUJ786729:FUJ786748 GEF786729:GEF786748 GOB786729:GOB786748 GXX786729:GXX786748 HHT786729:HHT786748 HRP786729:HRP786748 IBL786729:IBL786748 ILH786729:ILH786748 IVD786729:IVD786748 JEZ786729:JEZ786748 JOV786729:JOV786748 JYR786729:JYR786748 KIN786729:KIN786748 KSJ786729:KSJ786748 LCF786729:LCF786748 LMB786729:LMB786748 LVX786729:LVX786748 MFT786729:MFT786748 MPP786729:MPP786748 MZL786729:MZL786748 NJH786729:NJH786748 NTD786729:NTD786748 OCZ786729:OCZ786748 OMV786729:OMV786748 OWR786729:OWR786748 PGN786729:PGN786748 PQJ786729:PQJ786748 QAF786729:QAF786748 QKB786729:QKB786748 QTX786729:QTX786748 RDT786729:RDT786748 RNP786729:RNP786748 RXL786729:RXL786748 SHH786729:SHH786748 SRD786729:SRD786748 TAZ786729:TAZ786748 TKV786729:TKV786748 TUR786729:TUR786748 UEN786729:UEN786748 UOJ786729:UOJ786748 UYF786729:UYF786748 VIB786729:VIB786748 VRX786729:VRX786748 WBT786729:WBT786748 WLP786729:WLP786748 WVL786729:WVL786748 N852265:N852284 IZ852265:IZ852284 SV852265:SV852284 ACR852265:ACR852284 AMN852265:AMN852284 AWJ852265:AWJ852284 BGF852265:BGF852284 BQB852265:BQB852284 BZX852265:BZX852284 CJT852265:CJT852284 CTP852265:CTP852284 DDL852265:DDL852284 DNH852265:DNH852284 DXD852265:DXD852284 EGZ852265:EGZ852284 EQV852265:EQV852284 FAR852265:FAR852284 FKN852265:FKN852284 FUJ852265:FUJ852284 GEF852265:GEF852284 GOB852265:GOB852284 GXX852265:GXX852284 HHT852265:HHT852284 HRP852265:HRP852284 IBL852265:IBL852284 ILH852265:ILH852284 IVD852265:IVD852284 JEZ852265:JEZ852284 JOV852265:JOV852284 JYR852265:JYR852284 KIN852265:KIN852284 KSJ852265:KSJ852284 LCF852265:LCF852284 LMB852265:LMB852284 LVX852265:LVX852284 MFT852265:MFT852284 MPP852265:MPP852284 MZL852265:MZL852284 NJH852265:NJH852284 NTD852265:NTD852284 OCZ852265:OCZ852284 OMV852265:OMV852284 OWR852265:OWR852284 PGN852265:PGN852284 PQJ852265:PQJ852284 QAF852265:QAF852284 QKB852265:QKB852284 QTX852265:QTX852284 RDT852265:RDT852284 RNP852265:RNP852284 RXL852265:RXL852284 SHH852265:SHH852284 SRD852265:SRD852284 TAZ852265:TAZ852284 TKV852265:TKV852284 TUR852265:TUR852284 UEN852265:UEN852284 UOJ852265:UOJ852284 UYF852265:UYF852284 VIB852265:VIB852284 VRX852265:VRX852284 WBT852265:WBT852284 WLP852265:WLP852284 WVL852265:WVL852284 N917801:N917820 IZ917801:IZ917820 SV917801:SV917820 ACR917801:ACR917820 AMN917801:AMN917820 AWJ917801:AWJ917820 BGF917801:BGF917820 BQB917801:BQB917820 BZX917801:BZX917820 CJT917801:CJT917820 CTP917801:CTP917820 DDL917801:DDL917820 DNH917801:DNH917820 DXD917801:DXD917820 EGZ917801:EGZ917820 EQV917801:EQV917820 FAR917801:FAR917820 FKN917801:FKN917820 FUJ917801:FUJ917820 GEF917801:GEF917820 GOB917801:GOB917820 GXX917801:GXX917820 HHT917801:HHT917820 HRP917801:HRP917820 IBL917801:IBL917820 ILH917801:ILH917820 IVD917801:IVD917820 JEZ917801:JEZ917820 JOV917801:JOV917820 JYR917801:JYR917820 KIN917801:KIN917820 KSJ917801:KSJ917820 LCF917801:LCF917820 LMB917801:LMB917820 LVX917801:LVX917820 MFT917801:MFT917820 MPP917801:MPP917820 MZL917801:MZL917820 NJH917801:NJH917820 NTD917801:NTD917820 OCZ917801:OCZ917820 OMV917801:OMV917820 OWR917801:OWR917820 PGN917801:PGN917820 PQJ917801:PQJ917820 QAF917801:QAF917820 QKB917801:QKB917820 QTX917801:QTX917820 RDT917801:RDT917820 RNP917801:RNP917820 RXL917801:RXL917820 SHH917801:SHH917820 SRD917801:SRD917820 TAZ917801:TAZ917820 TKV917801:TKV917820 TUR917801:TUR917820 UEN917801:UEN917820 UOJ917801:UOJ917820 UYF917801:UYF917820 VIB917801:VIB917820 VRX917801:VRX917820 WBT917801:WBT917820 WLP917801:WLP917820 WVL917801:WVL917820 N983337:N983356 IZ983337:IZ983356 SV983337:SV983356 ACR983337:ACR983356 AMN983337:AMN983356 AWJ983337:AWJ983356 BGF983337:BGF983356 BQB983337:BQB983356 BZX983337:BZX983356 CJT983337:CJT983356 CTP983337:CTP983356 DDL983337:DDL983356 DNH983337:DNH983356 DXD983337:DXD983356 EGZ983337:EGZ983356 EQV983337:EQV983356 FAR983337:FAR983356 FKN983337:FKN983356 FUJ983337:FUJ983356 GEF983337:GEF983356 GOB983337:GOB983356 GXX983337:GXX983356 HHT983337:HHT983356 HRP983337:HRP983356 IBL983337:IBL983356 ILH983337:ILH983356 IVD983337:IVD983356 JEZ983337:JEZ983356 JOV983337:JOV983356 JYR983337:JYR983356 KIN983337:KIN983356 KSJ983337:KSJ983356 LCF983337:LCF983356 LMB983337:LMB983356 LVX983337:LVX983356 MFT983337:MFT983356 MPP983337:MPP983356 MZL983337:MZL983356 NJH983337:NJH983356 NTD983337:NTD983356 OCZ983337:OCZ983356 OMV983337:OMV983356 OWR983337:OWR983356 PGN983337:PGN983356 PQJ983337:PQJ983356 QAF983337:QAF983356 QKB983337:QKB983356 QTX983337:QTX983356 RDT983337:RDT983356 RNP983337:RNP983356 RXL983337:RXL983356 SHH983337:SHH983356 SRD983337:SRD983356 TAZ983337:TAZ983356 TKV983337:TKV983356 TUR983337:TUR983356 UEN983337:UEN983356 UOJ983337:UOJ983356 UYF983337:UYF983356 VIB983337:VIB983356 VRX983337:VRX983356 WBT983337:WBT983356 WLP983337:WLP983356 WVL983337:WVL983356 JH65833:JH65852 TD65833:TD65852 ACZ65833:ACZ65852 AMV65833:AMV65852 AWR65833:AWR65852 BGN65833:BGN65852 BQJ65833:BQJ65852 CAF65833:CAF65852 CKB65833:CKB65852 CTX65833:CTX65852 DDT65833:DDT65852 DNP65833:DNP65852 DXL65833:DXL65852 EHH65833:EHH65852 ERD65833:ERD65852 FAZ65833:FAZ65852 FKV65833:FKV65852 FUR65833:FUR65852 GEN65833:GEN65852 GOJ65833:GOJ65852 GYF65833:GYF65852 HIB65833:HIB65852 HRX65833:HRX65852 IBT65833:IBT65852 ILP65833:ILP65852 IVL65833:IVL65852 JFH65833:JFH65852 JPD65833:JPD65852 JYZ65833:JYZ65852 KIV65833:KIV65852 KSR65833:KSR65852 LCN65833:LCN65852 LMJ65833:LMJ65852 LWF65833:LWF65852 MGB65833:MGB65852 MPX65833:MPX65852 MZT65833:MZT65852 NJP65833:NJP65852 NTL65833:NTL65852 ODH65833:ODH65852 OND65833:OND65852 OWZ65833:OWZ65852 PGV65833:PGV65852 PQR65833:PQR65852 QAN65833:QAN65852 QKJ65833:QKJ65852 QUF65833:QUF65852 REB65833:REB65852 RNX65833:RNX65852 RXT65833:RXT65852 SHP65833:SHP65852 SRL65833:SRL65852 TBH65833:TBH65852 TLD65833:TLD65852 TUZ65833:TUZ65852 UEV65833:UEV65852 UOR65833:UOR65852 UYN65833:UYN65852 VIJ65833:VIJ65852 VSF65833:VSF65852 WCB65833:WCB65852 WLX65833:WLX65852 WVT65833:WVT65852 JH131369:JH131388 TD131369:TD131388 ACZ131369:ACZ131388 AMV131369:AMV131388 AWR131369:AWR131388 BGN131369:BGN131388 BQJ131369:BQJ131388 CAF131369:CAF131388 CKB131369:CKB131388 CTX131369:CTX131388 DDT131369:DDT131388 DNP131369:DNP131388 DXL131369:DXL131388 EHH131369:EHH131388 ERD131369:ERD131388 FAZ131369:FAZ131388 FKV131369:FKV131388 FUR131369:FUR131388 GEN131369:GEN131388 GOJ131369:GOJ131388 GYF131369:GYF131388 HIB131369:HIB131388 HRX131369:HRX131388 IBT131369:IBT131388 ILP131369:ILP131388 IVL131369:IVL131388 JFH131369:JFH131388 JPD131369:JPD131388 JYZ131369:JYZ131388 KIV131369:KIV131388 KSR131369:KSR131388 LCN131369:LCN131388 LMJ131369:LMJ131388 LWF131369:LWF131388 MGB131369:MGB131388 MPX131369:MPX131388 MZT131369:MZT131388 NJP131369:NJP131388 NTL131369:NTL131388 ODH131369:ODH131388 OND131369:OND131388 OWZ131369:OWZ131388 PGV131369:PGV131388 PQR131369:PQR131388 QAN131369:QAN131388 QKJ131369:QKJ131388 QUF131369:QUF131388 REB131369:REB131388 RNX131369:RNX131388 RXT131369:RXT131388 SHP131369:SHP131388 SRL131369:SRL131388 TBH131369:TBH131388 TLD131369:TLD131388 TUZ131369:TUZ131388 UEV131369:UEV131388 UOR131369:UOR131388 UYN131369:UYN131388 VIJ131369:VIJ131388 VSF131369:VSF131388 WCB131369:WCB131388 WLX131369:WLX131388 WVT131369:WVT131388 JH196905:JH196924 TD196905:TD196924 ACZ196905:ACZ196924 AMV196905:AMV196924 AWR196905:AWR196924 BGN196905:BGN196924 BQJ196905:BQJ196924 CAF196905:CAF196924 CKB196905:CKB196924 CTX196905:CTX196924 DDT196905:DDT196924 DNP196905:DNP196924 DXL196905:DXL196924 EHH196905:EHH196924 ERD196905:ERD196924 FAZ196905:FAZ196924 FKV196905:FKV196924 FUR196905:FUR196924 GEN196905:GEN196924 GOJ196905:GOJ196924 GYF196905:GYF196924 HIB196905:HIB196924 HRX196905:HRX196924 IBT196905:IBT196924 ILP196905:ILP196924 IVL196905:IVL196924 JFH196905:JFH196924 JPD196905:JPD196924 JYZ196905:JYZ196924 KIV196905:KIV196924 KSR196905:KSR196924 LCN196905:LCN196924 LMJ196905:LMJ196924 LWF196905:LWF196924 MGB196905:MGB196924 MPX196905:MPX196924 MZT196905:MZT196924 NJP196905:NJP196924 NTL196905:NTL196924 ODH196905:ODH196924 OND196905:OND196924 OWZ196905:OWZ196924 PGV196905:PGV196924 PQR196905:PQR196924 QAN196905:QAN196924 QKJ196905:QKJ196924 QUF196905:QUF196924 REB196905:REB196924 RNX196905:RNX196924 RXT196905:RXT196924 SHP196905:SHP196924 SRL196905:SRL196924 TBH196905:TBH196924 TLD196905:TLD196924 TUZ196905:TUZ196924 UEV196905:UEV196924 UOR196905:UOR196924 UYN196905:UYN196924 VIJ196905:VIJ196924 VSF196905:VSF196924 WCB196905:WCB196924 WLX196905:WLX196924 WVT196905:WVT196924 JH262441:JH262460 TD262441:TD262460 ACZ262441:ACZ262460 AMV262441:AMV262460 AWR262441:AWR262460 BGN262441:BGN262460 BQJ262441:BQJ262460 CAF262441:CAF262460 CKB262441:CKB262460 CTX262441:CTX262460 DDT262441:DDT262460 DNP262441:DNP262460 DXL262441:DXL262460 EHH262441:EHH262460 ERD262441:ERD262460 FAZ262441:FAZ262460 FKV262441:FKV262460 FUR262441:FUR262460 GEN262441:GEN262460 GOJ262441:GOJ262460 GYF262441:GYF262460 HIB262441:HIB262460 HRX262441:HRX262460 IBT262441:IBT262460 ILP262441:ILP262460 IVL262441:IVL262460 JFH262441:JFH262460 JPD262441:JPD262460 JYZ262441:JYZ262460 KIV262441:KIV262460 KSR262441:KSR262460 LCN262441:LCN262460 LMJ262441:LMJ262460 LWF262441:LWF262460 MGB262441:MGB262460 MPX262441:MPX262460 MZT262441:MZT262460 NJP262441:NJP262460 NTL262441:NTL262460 ODH262441:ODH262460 OND262441:OND262460 OWZ262441:OWZ262460 PGV262441:PGV262460 PQR262441:PQR262460 QAN262441:QAN262460 QKJ262441:QKJ262460 QUF262441:QUF262460 REB262441:REB262460 RNX262441:RNX262460 RXT262441:RXT262460 SHP262441:SHP262460 SRL262441:SRL262460 TBH262441:TBH262460 TLD262441:TLD262460 TUZ262441:TUZ262460 UEV262441:UEV262460 UOR262441:UOR262460 UYN262441:UYN262460 VIJ262441:VIJ262460 VSF262441:VSF262460 WCB262441:WCB262460 WLX262441:WLX262460 WVT262441:WVT262460 JH327977:JH327996 TD327977:TD327996 ACZ327977:ACZ327996 AMV327977:AMV327996 AWR327977:AWR327996 BGN327977:BGN327996 BQJ327977:BQJ327996 CAF327977:CAF327996 CKB327977:CKB327996 CTX327977:CTX327996 DDT327977:DDT327996 DNP327977:DNP327996 DXL327977:DXL327996 EHH327977:EHH327996 ERD327977:ERD327996 FAZ327977:FAZ327996 FKV327977:FKV327996 FUR327977:FUR327996 GEN327977:GEN327996 GOJ327977:GOJ327996 GYF327977:GYF327996 HIB327977:HIB327996 HRX327977:HRX327996 IBT327977:IBT327996 ILP327977:ILP327996 IVL327977:IVL327996 JFH327977:JFH327996 JPD327977:JPD327996 JYZ327977:JYZ327996 KIV327977:KIV327996 KSR327977:KSR327996 LCN327977:LCN327996 LMJ327977:LMJ327996 LWF327977:LWF327996 MGB327977:MGB327996 MPX327977:MPX327996 MZT327977:MZT327996 NJP327977:NJP327996 NTL327977:NTL327996 ODH327977:ODH327996 OND327977:OND327996 OWZ327977:OWZ327996 PGV327977:PGV327996 PQR327977:PQR327996 QAN327977:QAN327996 QKJ327977:QKJ327996 QUF327977:QUF327996 REB327977:REB327996 RNX327977:RNX327996 RXT327977:RXT327996 SHP327977:SHP327996 SRL327977:SRL327996 TBH327977:TBH327996 TLD327977:TLD327996 TUZ327977:TUZ327996 UEV327977:UEV327996 UOR327977:UOR327996 UYN327977:UYN327996 VIJ327977:VIJ327996 VSF327977:VSF327996 WCB327977:WCB327996 WLX327977:WLX327996 WVT327977:WVT327996 JH393513:JH393532 TD393513:TD393532 ACZ393513:ACZ393532 AMV393513:AMV393532 AWR393513:AWR393532 BGN393513:BGN393532 BQJ393513:BQJ393532 CAF393513:CAF393532 CKB393513:CKB393532 CTX393513:CTX393532 DDT393513:DDT393532 DNP393513:DNP393532 DXL393513:DXL393532 EHH393513:EHH393532 ERD393513:ERD393532 FAZ393513:FAZ393532 FKV393513:FKV393532 FUR393513:FUR393532 GEN393513:GEN393532 GOJ393513:GOJ393532 GYF393513:GYF393532 HIB393513:HIB393532 HRX393513:HRX393532 IBT393513:IBT393532 ILP393513:ILP393532 IVL393513:IVL393532 JFH393513:JFH393532 JPD393513:JPD393532 JYZ393513:JYZ393532 KIV393513:KIV393532 KSR393513:KSR393532 LCN393513:LCN393532 LMJ393513:LMJ393532 LWF393513:LWF393532 MGB393513:MGB393532 MPX393513:MPX393532 MZT393513:MZT393532 NJP393513:NJP393532 NTL393513:NTL393532 ODH393513:ODH393532 OND393513:OND393532 OWZ393513:OWZ393532 PGV393513:PGV393532 PQR393513:PQR393532 QAN393513:QAN393532 QKJ393513:QKJ393532 QUF393513:QUF393532 REB393513:REB393532 RNX393513:RNX393532 RXT393513:RXT393532 SHP393513:SHP393532 SRL393513:SRL393532 TBH393513:TBH393532 TLD393513:TLD393532 TUZ393513:TUZ393532 UEV393513:UEV393532 UOR393513:UOR393532 UYN393513:UYN393532 VIJ393513:VIJ393532 VSF393513:VSF393532 WCB393513:WCB393532 WLX393513:WLX393532 WVT393513:WVT393532 JH459049:JH459068 TD459049:TD459068 ACZ459049:ACZ459068 AMV459049:AMV459068 AWR459049:AWR459068 BGN459049:BGN459068 BQJ459049:BQJ459068 CAF459049:CAF459068 CKB459049:CKB459068 CTX459049:CTX459068 DDT459049:DDT459068 DNP459049:DNP459068 DXL459049:DXL459068 EHH459049:EHH459068 ERD459049:ERD459068 FAZ459049:FAZ459068 FKV459049:FKV459068 FUR459049:FUR459068 GEN459049:GEN459068 GOJ459049:GOJ459068 GYF459049:GYF459068 HIB459049:HIB459068 HRX459049:HRX459068 IBT459049:IBT459068 ILP459049:ILP459068 IVL459049:IVL459068 JFH459049:JFH459068 JPD459049:JPD459068 JYZ459049:JYZ459068 KIV459049:KIV459068 KSR459049:KSR459068 LCN459049:LCN459068 LMJ459049:LMJ459068 LWF459049:LWF459068 MGB459049:MGB459068 MPX459049:MPX459068 MZT459049:MZT459068 NJP459049:NJP459068 NTL459049:NTL459068 ODH459049:ODH459068 OND459049:OND459068 OWZ459049:OWZ459068 PGV459049:PGV459068 PQR459049:PQR459068 QAN459049:QAN459068 QKJ459049:QKJ459068 QUF459049:QUF459068 REB459049:REB459068 RNX459049:RNX459068 RXT459049:RXT459068 SHP459049:SHP459068 SRL459049:SRL459068 TBH459049:TBH459068 TLD459049:TLD459068 TUZ459049:TUZ459068 UEV459049:UEV459068 UOR459049:UOR459068 UYN459049:UYN459068 VIJ459049:VIJ459068 VSF459049:VSF459068 WCB459049:WCB459068 WLX459049:WLX459068 WVT459049:WVT459068 JH524585:JH524604 TD524585:TD524604 ACZ524585:ACZ524604 AMV524585:AMV524604 AWR524585:AWR524604 BGN524585:BGN524604 BQJ524585:BQJ524604 CAF524585:CAF524604 CKB524585:CKB524604 CTX524585:CTX524604 DDT524585:DDT524604 DNP524585:DNP524604 DXL524585:DXL524604 EHH524585:EHH524604 ERD524585:ERD524604 FAZ524585:FAZ524604 FKV524585:FKV524604 FUR524585:FUR524604 GEN524585:GEN524604 GOJ524585:GOJ524604 GYF524585:GYF524604 HIB524585:HIB524604 HRX524585:HRX524604 IBT524585:IBT524604 ILP524585:ILP524604 IVL524585:IVL524604 JFH524585:JFH524604 JPD524585:JPD524604 JYZ524585:JYZ524604 KIV524585:KIV524604 KSR524585:KSR524604 LCN524585:LCN524604 LMJ524585:LMJ524604 LWF524585:LWF524604 MGB524585:MGB524604 MPX524585:MPX524604 MZT524585:MZT524604 NJP524585:NJP524604 NTL524585:NTL524604 ODH524585:ODH524604 OND524585:OND524604 OWZ524585:OWZ524604 PGV524585:PGV524604 PQR524585:PQR524604 QAN524585:QAN524604 QKJ524585:QKJ524604 QUF524585:QUF524604 REB524585:REB524604 RNX524585:RNX524604 RXT524585:RXT524604 SHP524585:SHP524604 SRL524585:SRL524604 TBH524585:TBH524604 TLD524585:TLD524604 TUZ524585:TUZ524604 UEV524585:UEV524604 UOR524585:UOR524604 UYN524585:UYN524604 VIJ524585:VIJ524604 VSF524585:VSF524604 WCB524585:WCB524604 WLX524585:WLX524604 WVT524585:WVT524604 JH590121:JH590140 TD590121:TD590140 ACZ590121:ACZ590140 AMV590121:AMV590140 AWR590121:AWR590140 BGN590121:BGN590140 BQJ590121:BQJ590140 CAF590121:CAF590140 CKB590121:CKB590140 CTX590121:CTX590140 DDT590121:DDT590140 DNP590121:DNP590140 DXL590121:DXL590140 EHH590121:EHH590140 ERD590121:ERD590140 FAZ590121:FAZ590140 FKV590121:FKV590140 FUR590121:FUR590140 GEN590121:GEN590140 GOJ590121:GOJ590140 GYF590121:GYF590140 HIB590121:HIB590140 HRX590121:HRX590140 IBT590121:IBT590140 ILP590121:ILP590140 IVL590121:IVL590140 JFH590121:JFH590140 JPD590121:JPD590140 JYZ590121:JYZ590140 KIV590121:KIV590140 KSR590121:KSR590140 LCN590121:LCN590140 LMJ590121:LMJ590140 LWF590121:LWF590140 MGB590121:MGB590140 MPX590121:MPX590140 MZT590121:MZT590140 NJP590121:NJP590140 NTL590121:NTL590140 ODH590121:ODH590140 OND590121:OND590140 OWZ590121:OWZ590140 PGV590121:PGV590140 PQR590121:PQR590140 QAN590121:QAN590140 QKJ590121:QKJ590140 QUF590121:QUF590140 REB590121:REB590140 RNX590121:RNX590140 RXT590121:RXT590140 SHP590121:SHP590140 SRL590121:SRL590140 TBH590121:TBH590140 TLD590121:TLD590140 TUZ590121:TUZ590140 UEV590121:UEV590140 UOR590121:UOR590140 UYN590121:UYN590140 VIJ590121:VIJ590140 VSF590121:VSF590140 WCB590121:WCB590140 WLX590121:WLX590140 WVT590121:WVT590140 JH655657:JH655676 TD655657:TD655676 ACZ655657:ACZ655676 AMV655657:AMV655676 AWR655657:AWR655676 BGN655657:BGN655676 BQJ655657:BQJ655676 CAF655657:CAF655676 CKB655657:CKB655676 CTX655657:CTX655676 DDT655657:DDT655676 DNP655657:DNP655676 DXL655657:DXL655676 EHH655657:EHH655676 ERD655657:ERD655676 FAZ655657:FAZ655676 FKV655657:FKV655676 FUR655657:FUR655676 GEN655657:GEN655676 GOJ655657:GOJ655676 GYF655657:GYF655676 HIB655657:HIB655676 HRX655657:HRX655676 IBT655657:IBT655676 ILP655657:ILP655676 IVL655657:IVL655676 JFH655657:JFH655676 JPD655657:JPD655676 JYZ655657:JYZ655676 KIV655657:KIV655676 KSR655657:KSR655676 LCN655657:LCN655676 LMJ655657:LMJ655676 LWF655657:LWF655676 MGB655657:MGB655676 MPX655657:MPX655676 MZT655657:MZT655676 NJP655657:NJP655676 NTL655657:NTL655676 ODH655657:ODH655676 OND655657:OND655676 OWZ655657:OWZ655676 PGV655657:PGV655676 PQR655657:PQR655676 QAN655657:QAN655676 QKJ655657:QKJ655676 QUF655657:QUF655676 REB655657:REB655676 RNX655657:RNX655676 RXT655657:RXT655676 SHP655657:SHP655676 SRL655657:SRL655676 TBH655657:TBH655676 TLD655657:TLD655676 TUZ655657:TUZ655676 UEV655657:UEV655676 UOR655657:UOR655676 UYN655657:UYN655676 VIJ655657:VIJ655676 VSF655657:VSF655676 WCB655657:WCB655676 WLX655657:WLX655676 WVT655657:WVT655676 JH721193:JH721212 TD721193:TD721212 ACZ721193:ACZ721212 AMV721193:AMV721212 AWR721193:AWR721212 BGN721193:BGN721212 BQJ721193:BQJ721212 CAF721193:CAF721212 CKB721193:CKB721212 CTX721193:CTX721212 DDT721193:DDT721212 DNP721193:DNP721212 DXL721193:DXL721212 EHH721193:EHH721212 ERD721193:ERD721212 FAZ721193:FAZ721212 FKV721193:FKV721212 FUR721193:FUR721212 GEN721193:GEN721212 GOJ721193:GOJ721212 GYF721193:GYF721212 HIB721193:HIB721212 HRX721193:HRX721212 IBT721193:IBT721212 ILP721193:ILP721212 IVL721193:IVL721212 JFH721193:JFH721212 JPD721193:JPD721212 JYZ721193:JYZ721212 KIV721193:KIV721212 KSR721193:KSR721212 LCN721193:LCN721212 LMJ721193:LMJ721212 LWF721193:LWF721212 MGB721193:MGB721212 MPX721193:MPX721212 MZT721193:MZT721212 NJP721193:NJP721212 NTL721193:NTL721212 ODH721193:ODH721212 OND721193:OND721212 OWZ721193:OWZ721212 PGV721193:PGV721212 PQR721193:PQR721212 QAN721193:QAN721212 QKJ721193:QKJ721212 QUF721193:QUF721212 REB721193:REB721212 RNX721193:RNX721212 RXT721193:RXT721212 SHP721193:SHP721212 SRL721193:SRL721212 TBH721193:TBH721212 TLD721193:TLD721212 TUZ721193:TUZ721212 UEV721193:UEV721212 UOR721193:UOR721212 UYN721193:UYN721212 VIJ721193:VIJ721212 VSF721193:VSF721212 WCB721193:WCB721212 WLX721193:WLX721212 WVT721193:WVT721212 JH786729:JH786748 TD786729:TD786748 ACZ786729:ACZ786748 AMV786729:AMV786748 AWR786729:AWR786748 BGN786729:BGN786748 BQJ786729:BQJ786748 CAF786729:CAF786748 CKB786729:CKB786748 CTX786729:CTX786748 DDT786729:DDT786748 DNP786729:DNP786748 DXL786729:DXL786748 EHH786729:EHH786748 ERD786729:ERD786748 FAZ786729:FAZ786748 FKV786729:FKV786748 FUR786729:FUR786748 GEN786729:GEN786748 GOJ786729:GOJ786748 GYF786729:GYF786748 HIB786729:HIB786748 HRX786729:HRX786748 IBT786729:IBT786748 ILP786729:ILP786748 IVL786729:IVL786748 JFH786729:JFH786748 JPD786729:JPD786748 JYZ786729:JYZ786748 KIV786729:KIV786748 KSR786729:KSR786748 LCN786729:LCN786748 LMJ786729:LMJ786748 LWF786729:LWF786748 MGB786729:MGB786748 MPX786729:MPX786748 MZT786729:MZT786748 NJP786729:NJP786748 NTL786729:NTL786748 ODH786729:ODH786748 OND786729:OND786748 OWZ786729:OWZ786748 PGV786729:PGV786748 PQR786729:PQR786748 QAN786729:QAN786748 QKJ786729:QKJ786748 QUF786729:QUF786748 REB786729:REB786748 RNX786729:RNX786748 RXT786729:RXT786748 SHP786729:SHP786748 SRL786729:SRL786748 TBH786729:TBH786748 TLD786729:TLD786748 TUZ786729:TUZ786748 UEV786729:UEV786748 UOR786729:UOR786748 UYN786729:UYN786748 VIJ786729:VIJ786748 VSF786729:VSF786748 WCB786729:WCB786748 WLX786729:WLX786748 WVT786729:WVT786748 JH852265:JH852284 TD852265:TD852284 ACZ852265:ACZ852284 AMV852265:AMV852284 AWR852265:AWR852284 BGN852265:BGN852284 BQJ852265:BQJ852284 CAF852265:CAF852284 CKB852265:CKB852284 CTX852265:CTX852284 DDT852265:DDT852284 DNP852265:DNP852284 DXL852265:DXL852284 EHH852265:EHH852284 ERD852265:ERD852284 FAZ852265:FAZ852284 FKV852265:FKV852284 FUR852265:FUR852284 GEN852265:GEN852284 GOJ852265:GOJ852284 GYF852265:GYF852284 HIB852265:HIB852284 HRX852265:HRX852284 IBT852265:IBT852284 ILP852265:ILP852284 IVL852265:IVL852284 JFH852265:JFH852284 JPD852265:JPD852284 JYZ852265:JYZ852284 KIV852265:KIV852284 KSR852265:KSR852284 LCN852265:LCN852284 LMJ852265:LMJ852284 LWF852265:LWF852284 MGB852265:MGB852284 MPX852265:MPX852284 MZT852265:MZT852284 NJP852265:NJP852284 NTL852265:NTL852284 ODH852265:ODH852284 OND852265:OND852284 OWZ852265:OWZ852284 PGV852265:PGV852284 PQR852265:PQR852284 QAN852265:QAN852284 QKJ852265:QKJ852284 QUF852265:QUF852284 REB852265:REB852284 RNX852265:RNX852284 RXT852265:RXT852284 SHP852265:SHP852284 SRL852265:SRL852284 TBH852265:TBH852284 TLD852265:TLD852284 TUZ852265:TUZ852284 UEV852265:UEV852284 UOR852265:UOR852284 UYN852265:UYN852284 VIJ852265:VIJ852284 VSF852265:VSF852284 WCB852265:WCB852284 WLX852265:WLX852284 WVT852265:WVT852284 JH917801:JH917820 TD917801:TD917820 ACZ917801:ACZ917820 AMV917801:AMV917820 AWR917801:AWR917820 BGN917801:BGN917820 BQJ917801:BQJ917820 CAF917801:CAF917820 CKB917801:CKB917820 CTX917801:CTX917820 DDT917801:DDT917820 DNP917801:DNP917820 DXL917801:DXL917820 EHH917801:EHH917820 ERD917801:ERD917820 FAZ917801:FAZ917820 FKV917801:FKV917820 FUR917801:FUR917820 GEN917801:GEN917820 GOJ917801:GOJ917820 GYF917801:GYF917820 HIB917801:HIB917820 HRX917801:HRX917820 IBT917801:IBT917820 ILP917801:ILP917820 IVL917801:IVL917820 JFH917801:JFH917820 JPD917801:JPD917820 JYZ917801:JYZ917820 KIV917801:KIV917820 KSR917801:KSR917820 LCN917801:LCN917820 LMJ917801:LMJ917820 LWF917801:LWF917820 MGB917801:MGB917820 MPX917801:MPX917820 MZT917801:MZT917820 NJP917801:NJP917820 NTL917801:NTL917820 ODH917801:ODH917820 OND917801:OND917820 OWZ917801:OWZ917820 PGV917801:PGV917820 PQR917801:PQR917820 QAN917801:QAN917820 QKJ917801:QKJ917820 QUF917801:QUF917820 REB917801:REB917820 RNX917801:RNX917820 RXT917801:RXT917820 SHP917801:SHP917820 SRL917801:SRL917820 TBH917801:TBH917820 TLD917801:TLD917820 TUZ917801:TUZ917820 UEV917801:UEV917820 UOR917801:UOR917820 UYN917801:UYN917820 VIJ917801:VIJ917820 VSF917801:VSF917820 WCB917801:WCB917820 WLX917801:WLX917820 WVT917801:WVT917820 JH983337:JH983356 TD983337:TD983356 ACZ983337:ACZ983356 AMV983337:AMV983356 AWR983337:AWR983356 BGN983337:BGN983356 BQJ983337:BQJ983356 CAF983337:CAF983356 CKB983337:CKB983356 CTX983337:CTX983356 DDT983337:DDT983356 DNP983337:DNP983356 DXL983337:DXL983356 EHH983337:EHH983356 ERD983337:ERD983356 FAZ983337:FAZ983356 FKV983337:FKV983356 FUR983337:FUR983356 GEN983337:GEN983356 GOJ983337:GOJ983356 GYF983337:GYF983356 HIB983337:HIB983356 HRX983337:HRX983356 IBT983337:IBT983356 ILP983337:ILP983356 IVL983337:IVL983356 JFH983337:JFH983356 JPD983337:JPD983356 JYZ983337:JYZ983356 KIV983337:KIV983356 KSR983337:KSR983356 LCN983337:LCN983356 LMJ983337:LMJ983356 LWF983337:LWF983356 MGB983337:MGB983356 MPX983337:MPX983356 MZT983337:MZT983356 NJP983337:NJP983356 NTL983337:NTL983356 ODH983337:ODH983356 OND983337:OND983356 OWZ983337:OWZ983356 PGV983337:PGV983356 PQR983337:PQR983356 QAN983337:QAN983356 QKJ983337:QKJ983356 QUF983337:QUF983356 REB983337:REB983356 RNX983337:RNX983356 RXT983337:RXT983356 SHP983337:SHP983356 SRL983337:SRL983356 TBH983337:TBH983356 TLD983337:TLD983356 TUZ983337:TUZ983356 UEV983337:UEV983356 UOR983337:UOR983356 UYN983337:UYN983356 VIJ983337:VIJ983356 VSF983337:VSF983356 WCB983337:WCB983356 WLX983337:WLX983356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JE31:JE32 TA31:TA32 ACW31:ACW32 AMS31:AMS32 AWO31:AWO32 BGK31:BGK32 BQG31:BQG32 CAC31:CAC32 CJY31:CJY32 CTU31:CTU32 DDQ31:DDQ32 DNM31:DNM32 DXI31:DXI32 EHE31:EHE32 ERA31:ERA32 FAW31:FAW32 FKS31:FKS32 FUO31:FUO32 GEK31:GEK32 GOG31:GOG32 GYC31:GYC32 HHY31:HHY32 HRU31:HRU32 IBQ31:IBQ32 ILM31:ILM32 IVI31:IVI32 JFE31:JFE32 JPA31:JPA32 JYW31:JYW32 KIS31:KIS32 KSO31:KSO32 LCK31:LCK32 LMG31:LMG32 LWC31:LWC32 MFY31:MFY32 MPU31:MPU32 MZQ31:MZQ32 NJM31:NJM32 NTI31:NTI32 ODE31:ODE32 ONA31:ONA32 OWW31:OWW32 PGS31:PGS32 PQO31:PQO32 QAK31:QAK32 QKG31:QKG32 QUC31:QUC32 RDY31:RDY32 RNU31:RNU32 RXQ31:RXQ32 SHM31:SHM32 SRI31:SRI32 TBE31:TBE32 TLA31:TLA32 TUW31:TUW32 UES31:UES32 UOO31:UOO32 UYK31:UYK32 VIG31:VIG32 VSC31:VSC32 WBY31:WBY32 WLU31:WLU32 WVQ31:WVQ32 IZ31:IZ32 SV31:SV32 ACR31:ACR32 AMN31:AMN32 AWJ31:AWJ32 BGF31:BGF32 BQB31:BQB32 BZX31:BZX32 CJT31:CJT32 CTP31:CTP32 DDL31:DDL32 DNH31:DNH32 DXD31:DXD32 EGZ31:EGZ32 EQV31:EQV32 FAR31:FAR32 FKN31:FKN32 FUJ31:FUJ32 GEF31:GEF32 GOB31:GOB32 GXX31:GXX32 HHT31:HHT32 HRP31:HRP32 IBL31:IBL32 ILH31:ILH32 IVD31:IVD32 JEZ31:JEZ32 JOV31:JOV32 JYR31:JYR32 KIN31:KIN32 KSJ31:KSJ32 LCF31:LCF32 LMB31:LMB32 LVX31:LVX32 MFT31:MFT32 MPP31:MPP32 MZL31:MZL32 NJH31:NJH32 NTD31:NTD32 OCZ31:OCZ32 OMV31:OMV32 OWR31:OWR32 PGN31:PGN32 PQJ31:PQJ32 QAF31:QAF32 QKB31:QKB32 QTX31:QTX32 RDT31:RDT32 RNP31:RNP32 RXL31:RXL32 SHH31:SHH32 SRD31:SRD32 TAZ31:TAZ32 TKV31:TKV32 TUR31:TUR32 UEN31:UEN32 UOJ31:UOJ32 UYF31:UYF32 VIB31:VIB32 VRX31:VRX32 WBT31:WBT32 WLP31:WLP32 WVL31:WVL32 JH31:JH32 TD31:TD32 ACZ31:ACZ32 AMV31:AMV32 AWR31:AWR32 BGN31:BGN32 BQJ31:BQJ32 CAF31:CAF32 CKB31:CKB32 CTX31:CTX32 DDT31:DDT32 DNP31:DNP32 DXL31:DXL32 EHH31:EHH32 ERD31:ERD32 FAZ31:FAZ32 FKV31:FKV32 FUR31:FUR32 GEN31:GEN32 GOJ31:GOJ32 GYF31:GYF32 HIB31:HIB32 HRX31:HRX32 IBT31:IBT32 ILP31:ILP32 IVL31:IVL32 JFH31:JFH32 JPD31:JPD32 JYZ31:JYZ32 KIV31:KIV32 KSR31:KSR32 LCN31:LCN32 LMJ31:LMJ32 LWF31:LWF32 MGB31:MGB32 MPX31:MPX32 MZT31:MZT32 NJP31:NJP32 NTL31:NTL32 ODH31:ODH32 OND31:OND32 OWZ31:OWZ32 PGV31:PGV32 PQR31:PQR32 QAN31:QAN32 QKJ31:QKJ32 QUF31:QUF32 REB31:REB32 RNX31:RNX32 RXT31:RXT32 SHP31:SHP32 SRL31:SRL32 TBH31:TBH32 TLD31:TLD32 TUZ31:TUZ32 UEV31:UEV32 UOR31:UOR32 UYN31:UYN32 VIJ31:VIJ32 VSF31:VSF32 WCB31:WCB32 WLX31:WLX32 WVT31:WVT32 P14:P67 P70:P155 P159:P341 N14:N341 JB35:JB322 WVT35:WVT322 WLX35:WLX322 WCB35:WCB322 VSF35:VSF322 VIJ35:VIJ322 UYN35:UYN322 UOR35:UOR322 UEV35:UEV322 TUZ35:TUZ322 TLD35:TLD322 TBH35:TBH322 SRL35:SRL322 SHP35:SHP322 RXT35:RXT322 RNX35:RNX322 REB35:REB322 QUF35:QUF322 QKJ35:QKJ322 QAN35:QAN322 PQR35:PQR322 PGV35:PGV322 OWZ35:OWZ322 OND35:OND322 ODH35:ODH322 NTL35:NTL322 NJP35:NJP322 MZT35:MZT322 MPX35:MPX322 MGB35:MGB322 LWF35:LWF322 LMJ35:LMJ322 LCN35:LCN322 KSR35:KSR322 KIV35:KIV322 JYZ35:JYZ322 JPD35:JPD322 JFH35:JFH322 IVL35:IVL322 ILP35:ILP322 IBT35:IBT322 HRX35:HRX322 HIB35:HIB322 GYF35:GYF322 GOJ35:GOJ322 GEN35:GEN322 FUR35:FUR322 FKV35:FKV322 FAZ35:FAZ322 ERD35:ERD322 EHH35:EHH322 DXL35:DXL322 DNP35:DNP322 DDT35:DDT322 CTX35:CTX322 CKB35:CKB322 CAF35:CAF322 BQJ35:BQJ322 BGN35:BGN322 AWR35:AWR322 AMV35:AMV322 ACZ35:ACZ322 TD35:TD322 JH35:JH322 WVL35:WVL322 WLP35:WLP322 WBT35:WBT322 VRX35:VRX322 VIB35:VIB322 UYF35:UYF322 UOJ35:UOJ322 UEN35:UEN322 TUR35:TUR322 TKV35:TKV322 TAZ35:TAZ322 SRD35:SRD322 SHH35:SHH322 RXL35:RXL322 RNP35:RNP322 RDT35:RDT322 QTX35:QTX322 QKB35:QKB322 QAF35:QAF322 PQJ35:PQJ322 PGN35:PGN322 OWR35:OWR322 OMV35:OMV322 OCZ35:OCZ322 NTD35:NTD322 NJH35:NJH322 MZL35:MZL322 MPP35:MPP322 MFT35:MFT322 LVX35:LVX322 LMB35:LMB322 LCF35:LCF322 KSJ35:KSJ322 KIN35:KIN322 JYR35:JYR322 JOV35:JOV322 JEZ35:JEZ322 IVD35:IVD322 ILH35:ILH322 IBL35:IBL322 HRP35:HRP322 HHT35:HHT322 GXX35:GXX322 GOB35:GOB322 GEF35:GEF322 FUJ35:FUJ322 FKN35:FKN322 FAR35:FAR322 EQV35:EQV322 EGZ35:EGZ322 DXD35:DXD322 DNH35:DNH322 DDL35:DDL322 CTP35:CTP322 CJT35:CJT322 BZX35:BZX322 BQB35:BQB322 BGF35:BGF322 AWJ35:AWJ322 AMN35:AMN322 ACR35:ACR322 SV35:SV322 IZ35:IZ322 WVQ35:WVQ322 WLU35:WLU322 WBY35:WBY322 VSC35:VSC322 VIG35:VIG322 UYK35:UYK322 UOO35:UOO322 UES35:UES322 TUW35:TUW322 TLA35:TLA322 TBE35:TBE322 SRI35:SRI322 SHM35:SHM322 RXQ35:RXQ322 RNU35:RNU322 RDY35:RDY322 QUC35:QUC322 QKG35:QKG322 QAK35:QAK322 PQO35:PQO322 PGS35:PGS322 OWW35:OWW322 ONA35:ONA322 ODE35:ODE322 NTI35:NTI322 NJM35:NJM322 MZQ35:MZQ322 MPU35:MPU322 MFY35:MFY322 LWC35:LWC322 LMG35:LMG322 LCK35:LCK322 KSO35:KSO322 KIS35:KIS322 JYW35:JYW322 JPA35:JPA322 JFE35:JFE322 IVI35:IVI322 ILM35:ILM322 IBQ35:IBQ322 HRU35:HRU322 HHY35:HHY322 GYC35:GYC322 GOG35:GOG322 GEK35:GEK322 FUO35:FUO322 FKS35:FKS322 FAW35:FAW322 ERA35:ERA322 EHE35:EHE322 DXI35:DXI322 DNM35:DNM322 DDQ35:DDQ322 CTU35:CTU322 CJY35:CJY322 CAC35:CAC322 BQG35:BQG322 BGK35:BGK322 AWO35:AWO322 AMS35:AMS322 ACW35:ACW322 TA35:TA322 JE35:JE322 WVN35:WVN322 WLR35:WLR322 WBV35:WBV322 VRZ35:VRZ322 VID35:VID322 UYH35:UYH322 UOL35:UOL322 UEP35:UEP322 TUT35:TUT322 TKX35:TKX322 TBB35:TBB322 SRF35:SRF322 SHJ35:SHJ322 RXN35:RXN322 RNR35:RNR322 RDV35:RDV322 QTZ35:QTZ322 QKD35:QKD322 QAH35:QAH322 PQL35:PQL322 PGP35:PGP322 OWT35:OWT322 OMX35:OMX322 ODB35:ODB322 NTF35:NTF322 NJJ35:NJJ322 MZN35:MZN322 MPR35:MPR322 MFV35:MFV322 LVZ35:LVZ322 LMD35:LMD322 LCH35:LCH322 KSL35:KSL322 KIP35:KIP322 JYT35:JYT322 JOX35:JOX322 JFB35:JFB322 IVF35:IVF322 ILJ35:ILJ322 IBN35:IBN322 HRR35:HRR322 HHV35:HHV322 GXZ35:GXZ322 GOD35:GOD322 GEH35:GEH322 FUL35:FUL322 FKP35:FKP322 FAT35:FAT322 EQX35:EQX322 EHB35:EHB322 DXF35:DXF322 DNJ35:DNJ322 DDN35:DDN322 CTR35:CTR322 CJV35:CJV322 BZZ35:BZZ322 BQD35:BQD322 BGH35:BGH322 AWL35:AWL322 AMP35:AMP322 ACT35:ACT322 SX35:SX322" xr:uid="{2A8380C4-E72C-4E87-899B-DD3966EAACEA}">
      <formula1>"$/GJ/Day, $/GJ"</formula1>
    </dataValidation>
    <dataValidation type="list" allowBlank="1" showInputMessage="1" showErrorMessage="1" sqref="WVB983337:WVB983356 D65833:D65852 IP65833:IP65852 SL65833:SL65852 ACH65833:ACH65852 AMD65833:AMD65852 AVZ65833:AVZ65852 BFV65833:BFV65852 BPR65833:BPR65852 BZN65833:BZN65852 CJJ65833:CJJ65852 CTF65833:CTF65852 DDB65833:DDB65852 DMX65833:DMX65852 DWT65833:DWT65852 EGP65833:EGP65852 EQL65833:EQL65852 FAH65833:FAH65852 FKD65833:FKD65852 FTZ65833:FTZ65852 GDV65833:GDV65852 GNR65833:GNR65852 GXN65833:GXN65852 HHJ65833:HHJ65852 HRF65833:HRF65852 IBB65833:IBB65852 IKX65833:IKX65852 IUT65833:IUT65852 JEP65833:JEP65852 JOL65833:JOL65852 JYH65833:JYH65852 KID65833:KID65852 KRZ65833:KRZ65852 LBV65833:LBV65852 LLR65833:LLR65852 LVN65833:LVN65852 MFJ65833:MFJ65852 MPF65833:MPF65852 MZB65833:MZB65852 NIX65833:NIX65852 NST65833:NST65852 OCP65833:OCP65852 OML65833:OML65852 OWH65833:OWH65852 PGD65833:PGD65852 PPZ65833:PPZ65852 PZV65833:PZV65852 QJR65833:QJR65852 QTN65833:QTN65852 RDJ65833:RDJ65852 RNF65833:RNF65852 RXB65833:RXB65852 SGX65833:SGX65852 SQT65833:SQT65852 TAP65833:TAP65852 TKL65833:TKL65852 TUH65833:TUH65852 UED65833:UED65852 UNZ65833:UNZ65852 UXV65833:UXV65852 VHR65833:VHR65852 VRN65833:VRN65852 WBJ65833:WBJ65852 WLF65833:WLF65852 WVB65833:WVB65852 D131369:D131388 IP131369:IP131388 SL131369:SL131388 ACH131369:ACH131388 AMD131369:AMD131388 AVZ131369:AVZ131388 BFV131369:BFV131388 BPR131369:BPR131388 BZN131369:BZN131388 CJJ131369:CJJ131388 CTF131369:CTF131388 DDB131369:DDB131388 DMX131369:DMX131388 DWT131369:DWT131388 EGP131369:EGP131388 EQL131369:EQL131388 FAH131369:FAH131388 FKD131369:FKD131388 FTZ131369:FTZ131388 GDV131369:GDV131388 GNR131369:GNR131388 GXN131369:GXN131388 HHJ131369:HHJ131388 HRF131369:HRF131388 IBB131369:IBB131388 IKX131369:IKX131388 IUT131369:IUT131388 JEP131369:JEP131388 JOL131369:JOL131388 JYH131369:JYH131388 KID131369:KID131388 KRZ131369:KRZ131388 LBV131369:LBV131388 LLR131369:LLR131388 LVN131369:LVN131388 MFJ131369:MFJ131388 MPF131369:MPF131388 MZB131369:MZB131388 NIX131369:NIX131388 NST131369:NST131388 OCP131369:OCP131388 OML131369:OML131388 OWH131369:OWH131388 PGD131369:PGD131388 PPZ131369:PPZ131388 PZV131369:PZV131388 QJR131369:QJR131388 QTN131369:QTN131388 RDJ131369:RDJ131388 RNF131369:RNF131388 RXB131369:RXB131388 SGX131369:SGX131388 SQT131369:SQT131388 TAP131369:TAP131388 TKL131369:TKL131388 TUH131369:TUH131388 UED131369:UED131388 UNZ131369:UNZ131388 UXV131369:UXV131388 VHR131369:VHR131388 VRN131369:VRN131388 WBJ131369:WBJ131388 WLF131369:WLF131388 WVB131369:WVB131388 D196905:D196924 IP196905:IP196924 SL196905:SL196924 ACH196905:ACH196924 AMD196905:AMD196924 AVZ196905:AVZ196924 BFV196905:BFV196924 BPR196905:BPR196924 BZN196905:BZN196924 CJJ196905:CJJ196924 CTF196905:CTF196924 DDB196905:DDB196924 DMX196905:DMX196924 DWT196905:DWT196924 EGP196905:EGP196924 EQL196905:EQL196924 FAH196905:FAH196924 FKD196905:FKD196924 FTZ196905:FTZ196924 GDV196905:GDV196924 GNR196905:GNR196924 GXN196905:GXN196924 HHJ196905:HHJ196924 HRF196905:HRF196924 IBB196905:IBB196924 IKX196905:IKX196924 IUT196905:IUT196924 JEP196905:JEP196924 JOL196905:JOL196924 JYH196905:JYH196924 KID196905:KID196924 KRZ196905:KRZ196924 LBV196905:LBV196924 LLR196905:LLR196924 LVN196905:LVN196924 MFJ196905:MFJ196924 MPF196905:MPF196924 MZB196905:MZB196924 NIX196905:NIX196924 NST196905:NST196924 OCP196905:OCP196924 OML196905:OML196924 OWH196905:OWH196924 PGD196905:PGD196924 PPZ196905:PPZ196924 PZV196905:PZV196924 QJR196905:QJR196924 QTN196905:QTN196924 RDJ196905:RDJ196924 RNF196905:RNF196924 RXB196905:RXB196924 SGX196905:SGX196924 SQT196905:SQT196924 TAP196905:TAP196924 TKL196905:TKL196924 TUH196905:TUH196924 UED196905:UED196924 UNZ196905:UNZ196924 UXV196905:UXV196924 VHR196905:VHR196924 VRN196905:VRN196924 WBJ196905:WBJ196924 WLF196905:WLF196924 WVB196905:WVB196924 D262441:D262460 IP262441:IP262460 SL262441:SL262460 ACH262441:ACH262460 AMD262441:AMD262460 AVZ262441:AVZ262460 BFV262441:BFV262460 BPR262441:BPR262460 BZN262441:BZN262460 CJJ262441:CJJ262460 CTF262441:CTF262460 DDB262441:DDB262460 DMX262441:DMX262460 DWT262441:DWT262460 EGP262441:EGP262460 EQL262441:EQL262460 FAH262441:FAH262460 FKD262441:FKD262460 FTZ262441:FTZ262460 GDV262441:GDV262460 GNR262441:GNR262460 GXN262441:GXN262460 HHJ262441:HHJ262460 HRF262441:HRF262460 IBB262441:IBB262460 IKX262441:IKX262460 IUT262441:IUT262460 JEP262441:JEP262460 JOL262441:JOL262460 JYH262441:JYH262460 KID262441:KID262460 KRZ262441:KRZ262460 LBV262441:LBV262460 LLR262441:LLR262460 LVN262441:LVN262460 MFJ262441:MFJ262460 MPF262441:MPF262460 MZB262441:MZB262460 NIX262441:NIX262460 NST262441:NST262460 OCP262441:OCP262460 OML262441:OML262460 OWH262441:OWH262460 PGD262441:PGD262460 PPZ262441:PPZ262460 PZV262441:PZV262460 QJR262441:QJR262460 QTN262441:QTN262460 RDJ262441:RDJ262460 RNF262441:RNF262460 RXB262441:RXB262460 SGX262441:SGX262460 SQT262441:SQT262460 TAP262441:TAP262460 TKL262441:TKL262460 TUH262441:TUH262460 UED262441:UED262460 UNZ262441:UNZ262460 UXV262441:UXV262460 VHR262441:VHR262460 VRN262441:VRN262460 WBJ262441:WBJ262460 WLF262441:WLF262460 WVB262441:WVB262460 D327977:D327996 IP327977:IP327996 SL327977:SL327996 ACH327977:ACH327996 AMD327977:AMD327996 AVZ327977:AVZ327996 BFV327977:BFV327996 BPR327977:BPR327996 BZN327977:BZN327996 CJJ327977:CJJ327996 CTF327977:CTF327996 DDB327977:DDB327996 DMX327977:DMX327996 DWT327977:DWT327996 EGP327977:EGP327996 EQL327977:EQL327996 FAH327977:FAH327996 FKD327977:FKD327996 FTZ327977:FTZ327996 GDV327977:GDV327996 GNR327977:GNR327996 GXN327977:GXN327996 HHJ327977:HHJ327996 HRF327977:HRF327996 IBB327977:IBB327996 IKX327977:IKX327996 IUT327977:IUT327996 JEP327977:JEP327996 JOL327977:JOL327996 JYH327977:JYH327996 KID327977:KID327996 KRZ327977:KRZ327996 LBV327977:LBV327996 LLR327977:LLR327996 LVN327977:LVN327996 MFJ327977:MFJ327996 MPF327977:MPF327996 MZB327977:MZB327996 NIX327977:NIX327996 NST327977:NST327996 OCP327977:OCP327996 OML327977:OML327996 OWH327977:OWH327996 PGD327977:PGD327996 PPZ327977:PPZ327996 PZV327977:PZV327996 QJR327977:QJR327996 QTN327977:QTN327996 RDJ327977:RDJ327996 RNF327977:RNF327996 RXB327977:RXB327996 SGX327977:SGX327996 SQT327977:SQT327996 TAP327977:TAP327996 TKL327977:TKL327996 TUH327977:TUH327996 UED327977:UED327996 UNZ327977:UNZ327996 UXV327977:UXV327996 VHR327977:VHR327996 VRN327977:VRN327996 WBJ327977:WBJ327996 WLF327977:WLF327996 WVB327977:WVB327996 D393513:D393532 IP393513:IP393532 SL393513:SL393532 ACH393513:ACH393532 AMD393513:AMD393532 AVZ393513:AVZ393532 BFV393513:BFV393532 BPR393513:BPR393532 BZN393513:BZN393532 CJJ393513:CJJ393532 CTF393513:CTF393532 DDB393513:DDB393532 DMX393513:DMX393532 DWT393513:DWT393532 EGP393513:EGP393532 EQL393513:EQL393532 FAH393513:FAH393532 FKD393513:FKD393532 FTZ393513:FTZ393532 GDV393513:GDV393532 GNR393513:GNR393532 GXN393513:GXN393532 HHJ393513:HHJ393532 HRF393513:HRF393532 IBB393513:IBB393532 IKX393513:IKX393532 IUT393513:IUT393532 JEP393513:JEP393532 JOL393513:JOL393532 JYH393513:JYH393532 KID393513:KID393532 KRZ393513:KRZ393532 LBV393513:LBV393532 LLR393513:LLR393532 LVN393513:LVN393532 MFJ393513:MFJ393532 MPF393513:MPF393532 MZB393513:MZB393532 NIX393513:NIX393532 NST393513:NST393532 OCP393513:OCP393532 OML393513:OML393532 OWH393513:OWH393532 PGD393513:PGD393532 PPZ393513:PPZ393532 PZV393513:PZV393532 QJR393513:QJR393532 QTN393513:QTN393532 RDJ393513:RDJ393532 RNF393513:RNF393532 RXB393513:RXB393532 SGX393513:SGX393532 SQT393513:SQT393532 TAP393513:TAP393532 TKL393513:TKL393532 TUH393513:TUH393532 UED393513:UED393532 UNZ393513:UNZ393532 UXV393513:UXV393532 VHR393513:VHR393532 VRN393513:VRN393532 WBJ393513:WBJ393532 WLF393513:WLF393532 WVB393513:WVB393532 D459049:D459068 IP459049:IP459068 SL459049:SL459068 ACH459049:ACH459068 AMD459049:AMD459068 AVZ459049:AVZ459068 BFV459049:BFV459068 BPR459049:BPR459068 BZN459049:BZN459068 CJJ459049:CJJ459068 CTF459049:CTF459068 DDB459049:DDB459068 DMX459049:DMX459068 DWT459049:DWT459068 EGP459049:EGP459068 EQL459049:EQL459068 FAH459049:FAH459068 FKD459049:FKD459068 FTZ459049:FTZ459068 GDV459049:GDV459068 GNR459049:GNR459068 GXN459049:GXN459068 HHJ459049:HHJ459068 HRF459049:HRF459068 IBB459049:IBB459068 IKX459049:IKX459068 IUT459049:IUT459068 JEP459049:JEP459068 JOL459049:JOL459068 JYH459049:JYH459068 KID459049:KID459068 KRZ459049:KRZ459068 LBV459049:LBV459068 LLR459049:LLR459068 LVN459049:LVN459068 MFJ459049:MFJ459068 MPF459049:MPF459068 MZB459049:MZB459068 NIX459049:NIX459068 NST459049:NST459068 OCP459049:OCP459068 OML459049:OML459068 OWH459049:OWH459068 PGD459049:PGD459068 PPZ459049:PPZ459068 PZV459049:PZV459068 QJR459049:QJR459068 QTN459049:QTN459068 RDJ459049:RDJ459068 RNF459049:RNF459068 RXB459049:RXB459068 SGX459049:SGX459068 SQT459049:SQT459068 TAP459049:TAP459068 TKL459049:TKL459068 TUH459049:TUH459068 UED459049:UED459068 UNZ459049:UNZ459068 UXV459049:UXV459068 VHR459049:VHR459068 VRN459049:VRN459068 WBJ459049:WBJ459068 WLF459049:WLF459068 WVB459049:WVB459068 D524585:D524604 IP524585:IP524604 SL524585:SL524604 ACH524585:ACH524604 AMD524585:AMD524604 AVZ524585:AVZ524604 BFV524585:BFV524604 BPR524585:BPR524604 BZN524585:BZN524604 CJJ524585:CJJ524604 CTF524585:CTF524604 DDB524585:DDB524604 DMX524585:DMX524604 DWT524585:DWT524604 EGP524585:EGP524604 EQL524585:EQL524604 FAH524585:FAH524604 FKD524585:FKD524604 FTZ524585:FTZ524604 GDV524585:GDV524604 GNR524585:GNR524604 GXN524585:GXN524604 HHJ524585:HHJ524604 HRF524585:HRF524604 IBB524585:IBB524604 IKX524585:IKX524604 IUT524585:IUT524604 JEP524585:JEP524604 JOL524585:JOL524604 JYH524585:JYH524604 KID524585:KID524604 KRZ524585:KRZ524604 LBV524585:LBV524604 LLR524585:LLR524604 LVN524585:LVN524604 MFJ524585:MFJ524604 MPF524585:MPF524604 MZB524585:MZB524604 NIX524585:NIX524604 NST524585:NST524604 OCP524585:OCP524604 OML524585:OML524604 OWH524585:OWH524604 PGD524585:PGD524604 PPZ524585:PPZ524604 PZV524585:PZV524604 QJR524585:QJR524604 QTN524585:QTN524604 RDJ524585:RDJ524604 RNF524585:RNF524604 RXB524585:RXB524604 SGX524585:SGX524604 SQT524585:SQT524604 TAP524585:TAP524604 TKL524585:TKL524604 TUH524585:TUH524604 UED524585:UED524604 UNZ524585:UNZ524604 UXV524585:UXV524604 VHR524585:VHR524604 VRN524585:VRN524604 WBJ524585:WBJ524604 WLF524585:WLF524604 WVB524585:WVB524604 D590121:D590140 IP590121:IP590140 SL590121:SL590140 ACH590121:ACH590140 AMD590121:AMD590140 AVZ590121:AVZ590140 BFV590121:BFV590140 BPR590121:BPR590140 BZN590121:BZN590140 CJJ590121:CJJ590140 CTF590121:CTF590140 DDB590121:DDB590140 DMX590121:DMX590140 DWT590121:DWT590140 EGP590121:EGP590140 EQL590121:EQL590140 FAH590121:FAH590140 FKD590121:FKD590140 FTZ590121:FTZ590140 GDV590121:GDV590140 GNR590121:GNR590140 GXN590121:GXN590140 HHJ590121:HHJ590140 HRF590121:HRF590140 IBB590121:IBB590140 IKX590121:IKX590140 IUT590121:IUT590140 JEP590121:JEP590140 JOL590121:JOL590140 JYH590121:JYH590140 KID590121:KID590140 KRZ590121:KRZ590140 LBV590121:LBV590140 LLR590121:LLR590140 LVN590121:LVN590140 MFJ590121:MFJ590140 MPF590121:MPF590140 MZB590121:MZB590140 NIX590121:NIX590140 NST590121:NST590140 OCP590121:OCP590140 OML590121:OML590140 OWH590121:OWH590140 PGD590121:PGD590140 PPZ590121:PPZ590140 PZV590121:PZV590140 QJR590121:QJR590140 QTN590121:QTN590140 RDJ590121:RDJ590140 RNF590121:RNF590140 RXB590121:RXB590140 SGX590121:SGX590140 SQT590121:SQT590140 TAP590121:TAP590140 TKL590121:TKL590140 TUH590121:TUH590140 UED590121:UED590140 UNZ590121:UNZ590140 UXV590121:UXV590140 VHR590121:VHR590140 VRN590121:VRN590140 WBJ590121:WBJ590140 WLF590121:WLF590140 WVB590121:WVB590140 D655657:D655676 IP655657:IP655676 SL655657:SL655676 ACH655657:ACH655676 AMD655657:AMD655676 AVZ655657:AVZ655676 BFV655657:BFV655676 BPR655657:BPR655676 BZN655657:BZN655676 CJJ655657:CJJ655676 CTF655657:CTF655676 DDB655657:DDB655676 DMX655657:DMX655676 DWT655657:DWT655676 EGP655657:EGP655676 EQL655657:EQL655676 FAH655657:FAH655676 FKD655657:FKD655676 FTZ655657:FTZ655676 GDV655657:GDV655676 GNR655657:GNR655676 GXN655657:GXN655676 HHJ655657:HHJ655676 HRF655657:HRF655676 IBB655657:IBB655676 IKX655657:IKX655676 IUT655657:IUT655676 JEP655657:JEP655676 JOL655657:JOL655676 JYH655657:JYH655676 KID655657:KID655676 KRZ655657:KRZ655676 LBV655657:LBV655676 LLR655657:LLR655676 LVN655657:LVN655676 MFJ655657:MFJ655676 MPF655657:MPF655676 MZB655657:MZB655676 NIX655657:NIX655676 NST655657:NST655676 OCP655657:OCP655676 OML655657:OML655676 OWH655657:OWH655676 PGD655657:PGD655676 PPZ655657:PPZ655676 PZV655657:PZV655676 QJR655657:QJR655676 QTN655657:QTN655676 RDJ655657:RDJ655676 RNF655657:RNF655676 RXB655657:RXB655676 SGX655657:SGX655676 SQT655657:SQT655676 TAP655657:TAP655676 TKL655657:TKL655676 TUH655657:TUH655676 UED655657:UED655676 UNZ655657:UNZ655676 UXV655657:UXV655676 VHR655657:VHR655676 VRN655657:VRN655676 WBJ655657:WBJ655676 WLF655657:WLF655676 WVB655657:WVB655676 D721193:D721212 IP721193:IP721212 SL721193:SL721212 ACH721193:ACH721212 AMD721193:AMD721212 AVZ721193:AVZ721212 BFV721193:BFV721212 BPR721193:BPR721212 BZN721193:BZN721212 CJJ721193:CJJ721212 CTF721193:CTF721212 DDB721193:DDB721212 DMX721193:DMX721212 DWT721193:DWT721212 EGP721193:EGP721212 EQL721193:EQL721212 FAH721193:FAH721212 FKD721193:FKD721212 FTZ721193:FTZ721212 GDV721193:GDV721212 GNR721193:GNR721212 GXN721193:GXN721212 HHJ721193:HHJ721212 HRF721193:HRF721212 IBB721193:IBB721212 IKX721193:IKX721212 IUT721193:IUT721212 JEP721193:JEP721212 JOL721193:JOL721212 JYH721193:JYH721212 KID721193:KID721212 KRZ721193:KRZ721212 LBV721193:LBV721212 LLR721193:LLR721212 LVN721193:LVN721212 MFJ721193:MFJ721212 MPF721193:MPF721212 MZB721193:MZB721212 NIX721193:NIX721212 NST721193:NST721212 OCP721193:OCP721212 OML721193:OML721212 OWH721193:OWH721212 PGD721193:PGD721212 PPZ721193:PPZ721212 PZV721193:PZV721212 QJR721193:QJR721212 QTN721193:QTN721212 RDJ721193:RDJ721212 RNF721193:RNF721212 RXB721193:RXB721212 SGX721193:SGX721212 SQT721193:SQT721212 TAP721193:TAP721212 TKL721193:TKL721212 TUH721193:TUH721212 UED721193:UED721212 UNZ721193:UNZ721212 UXV721193:UXV721212 VHR721193:VHR721212 VRN721193:VRN721212 WBJ721193:WBJ721212 WLF721193:WLF721212 WVB721193:WVB721212 D786729:D786748 IP786729:IP786748 SL786729:SL786748 ACH786729:ACH786748 AMD786729:AMD786748 AVZ786729:AVZ786748 BFV786729:BFV786748 BPR786729:BPR786748 BZN786729:BZN786748 CJJ786729:CJJ786748 CTF786729:CTF786748 DDB786729:DDB786748 DMX786729:DMX786748 DWT786729:DWT786748 EGP786729:EGP786748 EQL786729:EQL786748 FAH786729:FAH786748 FKD786729:FKD786748 FTZ786729:FTZ786748 GDV786729:GDV786748 GNR786729:GNR786748 GXN786729:GXN786748 HHJ786729:HHJ786748 HRF786729:HRF786748 IBB786729:IBB786748 IKX786729:IKX786748 IUT786729:IUT786748 JEP786729:JEP786748 JOL786729:JOL786748 JYH786729:JYH786748 KID786729:KID786748 KRZ786729:KRZ786748 LBV786729:LBV786748 LLR786729:LLR786748 LVN786729:LVN786748 MFJ786729:MFJ786748 MPF786729:MPF786748 MZB786729:MZB786748 NIX786729:NIX786748 NST786729:NST786748 OCP786729:OCP786748 OML786729:OML786748 OWH786729:OWH786748 PGD786729:PGD786748 PPZ786729:PPZ786748 PZV786729:PZV786748 QJR786729:QJR786748 QTN786729:QTN786748 RDJ786729:RDJ786748 RNF786729:RNF786748 RXB786729:RXB786748 SGX786729:SGX786748 SQT786729:SQT786748 TAP786729:TAP786748 TKL786729:TKL786748 TUH786729:TUH786748 UED786729:UED786748 UNZ786729:UNZ786748 UXV786729:UXV786748 VHR786729:VHR786748 VRN786729:VRN786748 WBJ786729:WBJ786748 WLF786729:WLF786748 WVB786729:WVB786748 D852265:D852284 IP852265:IP852284 SL852265:SL852284 ACH852265:ACH852284 AMD852265:AMD852284 AVZ852265:AVZ852284 BFV852265:BFV852284 BPR852265:BPR852284 BZN852265:BZN852284 CJJ852265:CJJ852284 CTF852265:CTF852284 DDB852265:DDB852284 DMX852265:DMX852284 DWT852265:DWT852284 EGP852265:EGP852284 EQL852265:EQL852284 FAH852265:FAH852284 FKD852265:FKD852284 FTZ852265:FTZ852284 GDV852265:GDV852284 GNR852265:GNR852284 GXN852265:GXN852284 HHJ852265:HHJ852284 HRF852265:HRF852284 IBB852265:IBB852284 IKX852265:IKX852284 IUT852265:IUT852284 JEP852265:JEP852284 JOL852265:JOL852284 JYH852265:JYH852284 KID852265:KID852284 KRZ852265:KRZ852284 LBV852265:LBV852284 LLR852265:LLR852284 LVN852265:LVN852284 MFJ852265:MFJ852284 MPF852265:MPF852284 MZB852265:MZB852284 NIX852265:NIX852284 NST852265:NST852284 OCP852265:OCP852284 OML852265:OML852284 OWH852265:OWH852284 PGD852265:PGD852284 PPZ852265:PPZ852284 PZV852265:PZV852284 QJR852265:QJR852284 QTN852265:QTN852284 RDJ852265:RDJ852284 RNF852265:RNF852284 RXB852265:RXB852284 SGX852265:SGX852284 SQT852265:SQT852284 TAP852265:TAP852284 TKL852265:TKL852284 TUH852265:TUH852284 UED852265:UED852284 UNZ852265:UNZ852284 UXV852265:UXV852284 VHR852265:VHR852284 VRN852265:VRN852284 WBJ852265:WBJ852284 WLF852265:WLF852284 WVB852265:WVB852284 D917801:D917820 IP917801:IP917820 SL917801:SL917820 ACH917801:ACH917820 AMD917801:AMD917820 AVZ917801:AVZ917820 BFV917801:BFV917820 BPR917801:BPR917820 BZN917801:BZN917820 CJJ917801:CJJ917820 CTF917801:CTF917820 DDB917801:DDB917820 DMX917801:DMX917820 DWT917801:DWT917820 EGP917801:EGP917820 EQL917801:EQL917820 FAH917801:FAH917820 FKD917801:FKD917820 FTZ917801:FTZ917820 GDV917801:GDV917820 GNR917801:GNR917820 GXN917801:GXN917820 HHJ917801:HHJ917820 HRF917801:HRF917820 IBB917801:IBB917820 IKX917801:IKX917820 IUT917801:IUT917820 JEP917801:JEP917820 JOL917801:JOL917820 JYH917801:JYH917820 KID917801:KID917820 KRZ917801:KRZ917820 LBV917801:LBV917820 LLR917801:LLR917820 LVN917801:LVN917820 MFJ917801:MFJ917820 MPF917801:MPF917820 MZB917801:MZB917820 NIX917801:NIX917820 NST917801:NST917820 OCP917801:OCP917820 OML917801:OML917820 OWH917801:OWH917820 PGD917801:PGD917820 PPZ917801:PPZ917820 PZV917801:PZV917820 QJR917801:QJR917820 QTN917801:QTN917820 RDJ917801:RDJ917820 RNF917801:RNF917820 RXB917801:RXB917820 SGX917801:SGX917820 SQT917801:SQT917820 TAP917801:TAP917820 TKL917801:TKL917820 TUH917801:TUH917820 UED917801:UED917820 UNZ917801:UNZ917820 UXV917801:UXV917820 VHR917801:VHR917820 VRN917801:VRN917820 WBJ917801:WBJ917820 WLF917801:WLF917820 WVB917801:WVB917820 D983337:D983356 IP983337:IP983356 SL983337:SL983356 ACH983337:ACH983356 AMD983337:AMD983356 AVZ983337:AVZ983356 BFV983337:BFV983356 BPR983337:BPR983356 BZN983337:BZN983356 CJJ983337:CJJ983356 CTF983337:CTF983356 DDB983337:DDB983356 DMX983337:DMX983356 DWT983337:DWT983356 EGP983337:EGP983356 EQL983337:EQL983356 FAH983337:FAH983356 FKD983337:FKD983356 FTZ983337:FTZ983356 GDV983337:GDV983356 GNR983337:GNR983356 GXN983337:GXN983356 HHJ983337:HHJ983356 HRF983337:HRF983356 IBB983337:IBB983356 IKX983337:IKX983356 IUT983337:IUT983356 JEP983337:JEP983356 JOL983337:JOL983356 JYH983337:JYH983356 KID983337:KID983356 KRZ983337:KRZ983356 LBV983337:LBV983356 LLR983337:LLR983356 LVN983337:LVN983356 MFJ983337:MFJ983356 MPF983337:MPF983356 MZB983337:MZB983356 NIX983337:NIX983356 NST983337:NST983356 OCP983337:OCP983356 OML983337:OML983356 OWH983337:OWH983356 PGD983337:PGD983356 PPZ983337:PPZ983356 PZV983337:PZV983356 QJR983337:QJR983356 QTN983337:QTN983356 RDJ983337:RDJ983356 RNF983337:RNF983356 RXB983337:RXB983356 SGX983337:SGX983356 SQT983337:SQT983356 TAP983337:TAP983356 TKL983337:TKL983356 TUH983337:TUH983356 UED983337:UED983356 UNZ983337:UNZ983356 UXV983337:UXV983356 VHR983337:VHR983356 VRN983337:VRN983356 WBJ983337:WBJ983356 WLF983337:WLF983356 IP31:IP32 SL31:SL32 ACH31:ACH32 AMD31:AMD32 AVZ31:AVZ32 BFV31:BFV32 BPR31:BPR32 BZN31:BZN32 CJJ31:CJJ32 CTF31:CTF32 DDB31:DDB32 DMX31:DMX32 DWT31:DWT32 EGP31:EGP32 EQL31:EQL32 FAH31:FAH32 FKD31:FKD32 FTZ31:FTZ32 GDV31:GDV32 GNR31:GNR32 GXN31:GXN32 HHJ31:HHJ32 HRF31:HRF32 IBB31:IBB32 IKX31:IKX32 IUT31:IUT32 JEP31:JEP32 JOL31:JOL32 JYH31:JYH32 KID31:KID32 KRZ31:KRZ32 LBV31:LBV32 LLR31:LLR32 LVN31:LVN32 MFJ31:MFJ32 MPF31:MPF32 MZB31:MZB32 NIX31:NIX32 NST31:NST32 OCP31:OCP32 OML31:OML32 OWH31:OWH32 PGD31:PGD32 PPZ31:PPZ32 PZV31:PZV32 QJR31:QJR32 QTN31:QTN32 RDJ31:RDJ32 RNF31:RNF32 RXB31:RXB32 SGX31:SGX32 SQT31:SQT32 TAP31:TAP32 TKL31:TKL32 TUH31:TUH32 UED31:UED32 UNZ31:UNZ32 UXV31:UXV32 VHR31:VHR32 VRN31:VRN32 WBJ31:WBJ32 WLF31:WLF32 WVB31:WVB32 WVB35:WVB322 WLF35:WLF322 WBJ35:WBJ322 VRN35:VRN322 VHR35:VHR322 UXV35:UXV322 UNZ35:UNZ322 UED35:UED322 TUH35:TUH322 TKL35:TKL322 TAP35:TAP322 SQT35:SQT322 SGX35:SGX322 RXB35:RXB322 RNF35:RNF322 RDJ35:RDJ322 QTN35:QTN322 QJR35:QJR322 PZV35:PZV322 PPZ35:PPZ322 PGD35:PGD322 OWH35:OWH322 OML35:OML322 OCP35:OCP322 NST35:NST322 NIX35:NIX322 MZB35:MZB322 MPF35:MPF322 MFJ35:MFJ322 LVN35:LVN322 LLR35:LLR322 LBV35:LBV322 KRZ35:KRZ322 KID35:KID322 JYH35:JYH322 JOL35:JOL322 JEP35:JEP322 IUT35:IUT322 IKX35:IKX322 IBB35:IBB322 HRF35:HRF322 HHJ35:HHJ322 GXN35:GXN322 GNR35:GNR322 GDV35:GDV322 FTZ35:FTZ322 FKD35:FKD322 FAH35:FAH322 EQL35:EQL322 EGP35:EGP322 DWT35:DWT322 DMX35:DMX322 DDB35:DDB322 CTF35:CTF322 CJJ35:CJJ322 BZN35:BZN322 BPR35:BPR322 BFV35:BFV322 AVZ35:AVZ322 AMD35:AMD322 ACH35:ACH322 SL35:SL322 IP35:IP322" xr:uid="{5F1E5C92-A1BF-4F43-B037-77B38475270A}">
      <formula1>"Withdrawal, Storage capacity, Storage, Vaporisation capacity, Vaporisation, Liquefaction capacity, Liquefaction, Compression capacity, Compression, Other (specify in column AH)"</formula1>
    </dataValidation>
    <dataValidation type="list" allowBlank="1" showInputMessage="1" showErrorMessage="1" sqref="V14:V341" xr:uid="{BC8FEE5B-C437-4C00-A95F-C121387DEF73}">
      <formula1>"firm, as available and interruptible, other (specify in column W)"</formula1>
    </dataValidation>
  </dataValidations>
  <pageMargins left="0.75" right="0.75" top="1" bottom="1" header="0.5" footer="0.5"/>
  <pageSetup paperSize="9" scale="10" orientation="landscape" verticalDpi="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Actual prices payable 198G</vt:lpstr>
      <vt:lpstr>'Actual prices payable 198G'!Print_Area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Chotima Micallef</dc:creator>
  <cp:lastModifiedBy>EE Siew Ong</cp:lastModifiedBy>
  <dcterms:created xsi:type="dcterms:W3CDTF">2023-08-17T06:17:31Z</dcterms:created>
  <dcterms:modified xsi:type="dcterms:W3CDTF">2024-09-23T03:30:21Z</dcterms:modified>
</cp:coreProperties>
</file>