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08-Commercial\02-COMMERCIAL WORKING FOLDERS\09-Licences and Regulatory\AER\Part 18A Standard Terms Disclosure\2024\APP\Draft\"/>
    </mc:Choice>
  </mc:AlternateContent>
  <xr:revisionPtr revIDLastSave="0" documentId="13_ncr:1_{3B6E55F0-7CF0-4A37-981B-3429901D8719}" xr6:coauthVersionLast="47" xr6:coauthVersionMax="47" xr10:uidLastSave="{00000000-0000-0000-0000-000000000000}"/>
  <bookViews>
    <workbookView xWindow="-120" yWindow="-120" windowWidth="38580" windowHeight="19215" tabRatio="601" xr2:uid="{AF319E6C-E320-4630-AD5C-3D6AD37CA2D7}"/>
  </bookViews>
  <sheets>
    <sheet name="Actual prices payable 198G" sheetId="7" r:id="rId1"/>
  </sheets>
  <externalReferences>
    <externalReference r:id="rId2"/>
  </externalReferences>
  <definedNames>
    <definedName name="ABN">#REF!</definedName>
    <definedName name="_xlnm.Print_Area" localSheetId="0">'Actual prices payable 198G'!$A$1:$BT$4</definedName>
    <definedName name="rPipelineAssets">#REF!</definedName>
    <definedName name="rSharedAssets">#REF!</definedName>
    <definedName name="rYesNo">#REF!</definedName>
    <definedName name="Tradingname">#REF!</definedName>
    <definedName name="UNI_AA_VERSION" hidden="1">"322.4.0"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TAG" hidden="1">1</definedName>
    <definedName name="UNI_RET_TIME" hidden="1">8</definedName>
    <definedName name="UNI_RET_UNIT" hidden="1">2</definedName>
    <definedName name="UNI_RET_VALUE" hidden="1">16</definedName>
    <definedName name="YEAR">[1]Outcomes!$B$3</definedName>
    <definedName name="Yearending">#REF!</definedName>
    <definedName name="Year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27" i="7" l="1"/>
  <c r="M322" i="7"/>
  <c r="M119" i="7"/>
  <c r="O318" i="7" l="1"/>
  <c r="M311" i="7"/>
  <c r="M305" i="7"/>
  <c r="M294" i="7" l="1"/>
  <c r="M289" i="7"/>
  <c r="M274" i="7"/>
  <c r="M273" i="7"/>
  <c r="M268" i="7"/>
  <c r="O264" i="7" l="1"/>
  <c r="M248" i="7"/>
  <c r="O244" i="7" l="1"/>
  <c r="M231" i="7"/>
  <c r="M212" i="7" l="1"/>
  <c r="M205" i="7"/>
  <c r="M186" i="7"/>
  <c r="M175" i="7"/>
  <c r="J173" i="7"/>
  <c r="M170" i="7"/>
  <c r="J151" i="7" l="1"/>
  <c r="J150" i="7"/>
  <c r="J152" i="7" s="1"/>
  <c r="J153" i="7" s="1"/>
  <c r="M131" i="7" l="1"/>
  <c r="M125" i="7"/>
  <c r="O115" i="7"/>
  <c r="M100" i="7"/>
  <c r="M83" i="7" l="1"/>
  <c r="M73" i="7"/>
  <c r="M62" i="7"/>
  <c r="M61" i="7"/>
  <c r="M52" i="7"/>
  <c r="M41" i="7"/>
  <c r="M36" i="7"/>
  <c r="M14" i="7" l="1"/>
</calcChain>
</file>

<file path=xl/sharedStrings.xml><?xml version="1.0" encoding="utf-8"?>
<sst xmlns="http://schemas.openxmlformats.org/spreadsheetml/2006/main" count="3248" uniqueCount="289">
  <si>
    <t xml:space="preserve">PART 18A </t>
  </si>
  <si>
    <t>=Tradingname</t>
  </si>
  <si>
    <t xml:space="preserve">Year ending </t>
  </si>
  <si>
    <t>=Yearending</t>
  </si>
  <si>
    <t>Actual prices payable</t>
  </si>
  <si>
    <t>Table:  Actual prices payable</t>
  </si>
  <si>
    <t>Service</t>
  </si>
  <si>
    <t>Contract and service dates and terms</t>
  </si>
  <si>
    <t xml:space="preserve">Price </t>
  </si>
  <si>
    <t>Prices payable as in the contract (excluding GST)</t>
  </si>
  <si>
    <t>fixed price unit ($/GJ or $/GJ/day)</t>
  </si>
  <si>
    <t>Unique contract identifier (assigned by service provider)</t>
  </si>
  <si>
    <t>this allows users to understand timing of actual demand for services and when there may be availability</t>
  </si>
  <si>
    <t xml:space="preserve"> if the fixed price covers more than one service, put 0 in the subsequent rows for those services within the same contract that are sold bundled under a single price</t>
  </si>
  <si>
    <t>Part 18A facility by means of which the service is provided r198G(1)(a)</t>
  </si>
  <si>
    <t>Date contract first entered into r198G(1)(b)</t>
  </si>
  <si>
    <t xml:space="preserve">Service term start date r198G(1)(c) </t>
  </si>
  <si>
    <t>Service Type  r198G(1)(d)</t>
  </si>
  <si>
    <t>unit of contracted quantity (GJ or GJ/day)</t>
  </si>
  <si>
    <t>Date contract last varied r198G(1)(b)</t>
  </si>
  <si>
    <t xml:space="preserve">Service term end date r198G(1)(c) </t>
  </si>
  <si>
    <t xml:space="preserve"> if the variable price covers more than one service, put 0 in the subsequent rows for those services within the same contract that are sold bundled under a single price</t>
  </si>
  <si>
    <t>if price has been converted into $/GJ or $/Gj/day under r198G(1)(i) provide original price unit and  explanation of how conversion was made in this column</t>
  </si>
  <si>
    <t xml:space="preserve">Where a contract contains multiple services, each service should be listed on separate rows even if bundled together for pricing purposes. </t>
  </si>
  <si>
    <t>Identifiers</t>
  </si>
  <si>
    <t>Dates of services</t>
  </si>
  <si>
    <t>Quantity</t>
  </si>
  <si>
    <t>please list actual dates service is in use, if service is not non-stop between service term start and end dates. r198H(2)(b)</t>
  </si>
  <si>
    <t>original price per unit and description of conversion required under r198G(1)(i))</t>
  </si>
  <si>
    <t>Fixed price for service - if the fixed price covers more than one service, put 0 in the subsequent rows for those services within the same contract that are sold bundled under a single price 
(r198G(1)(h))</t>
  </si>
  <si>
    <t>Notes (optional)</t>
  </si>
  <si>
    <t>Are terms and conditions are the same or substantially the same as the relevant published Standing Terms 
r198G(1)(g)</t>
  </si>
  <si>
    <t>Non-price terms and conditions</t>
  </si>
  <si>
    <t>Priority (firm or as available and interruptible or other (described in column W))
r198G(1)(e)</t>
  </si>
  <si>
    <t>Please separately list the components of the fixed and variable prices of the service to the extent they are separately identified in the contract. 
r198G(1)(j)</t>
  </si>
  <si>
    <t>Type of price structure - fixed/variable/ combination 
r198G(1)(j)</t>
  </si>
  <si>
    <t>fixed price unit ($/GJ or $/GJ/day) r198G(i)</t>
  </si>
  <si>
    <t>variable price for service -  if the variable price covers more than one service, put 0 in the subsequent rows for those services within the same contract that are sold bundled under a single price
 r198G(1)(h)</t>
  </si>
  <si>
    <t>variable price unit ($/GJ or $/GJ/day) r198G(1)(i)</t>
  </si>
  <si>
    <t>price escalation mechanism for fixed price r198G(1)(k)</t>
  </si>
  <si>
    <t>price escalation mechanism for variable price component  r198G(1)(k)</t>
  </si>
  <si>
    <t>To be assigned by Part 18A service provider to link multiple services offered under single contracts (do not leave blank)</t>
  </si>
  <si>
    <t xml:space="preserve">Applicable quantity for the service  - please list contracted quantity under r198G(1)(f), including:
For compression service facilities 
r198G(1)(f)(i) 
maximum daily quantity
For storage facilities 
r198G(1)(f)(ii)
storage capacity for storage services or
 maximum daily quantities for injection and withdrawal rates, where relevant. </t>
  </si>
  <si>
    <t>Iona Gas Storage Facility</t>
  </si>
  <si>
    <t>Injection into SWP (firm capacity)</t>
  </si>
  <si>
    <t>1/01/2021*</t>
  </si>
  <si>
    <t>N/A (service is non-stop)</t>
  </si>
  <si>
    <t>180000</t>
  </si>
  <si>
    <t>GJ/day</t>
  </si>
  <si>
    <t>Fixed price</t>
  </si>
  <si>
    <t>$/GJ/Day</t>
  </si>
  <si>
    <t>Original price: $275 per GJ/day per annum; Conversion: Original price/365</t>
  </si>
  <si>
    <t>As at 1 Oct 2015. Escalated on each 1 Jan, starting with the first escalation on 1 Jan 2016, using September quarter CPI weighted average of 8 capital cities</t>
  </si>
  <si>
    <t>As stated (already separately identified)</t>
  </si>
  <si>
    <t>No</t>
  </si>
  <si>
    <t>firm</t>
  </si>
  <si>
    <t>*Service was provided prior to 1 Jan 2021, but the contracted quantity, which has now expired, was different from the quantity set out in column J.</t>
  </si>
  <si>
    <t>Injection into SEA Gas (firm capacity)</t>
  </si>
  <si>
    <t>As above</t>
  </si>
  <si>
    <t>90000</t>
  </si>
  <si>
    <t>Withdrawal from Reservoir (firm capacity)</t>
  </si>
  <si>
    <t>Injection into Reservoir (firm capacity)</t>
  </si>
  <si>
    <t>45000</t>
  </si>
  <si>
    <t>Withdrawal from SWP (firm capacity)</t>
  </si>
  <si>
    <t>Withdrawal from SEA Gas (firm capacity)</t>
  </si>
  <si>
    <t>Bypass Service (firm capacity)*</t>
  </si>
  <si>
    <t>60000</t>
  </si>
  <si>
    <t>As above
* This bypass service provides the customer with some additional capacity rights to withdraw gas at a connection point for injection at another connection point, in certain circumstances.</t>
  </si>
  <si>
    <t>Bypass SWP Withdrawal (firm capacity)*</t>
  </si>
  <si>
    <t>15000</t>
  </si>
  <si>
    <t>Bypass SEA Gas Withdrawal (firm capacity)*</t>
  </si>
  <si>
    <t>Storage Capacity (firm capacity)</t>
  </si>
  <si>
    <t>7200000</t>
  </si>
  <si>
    <t>GJ</t>
  </si>
  <si>
    <t>Withdrawal from SWP for Injection into Reservoir (actual usage)</t>
  </si>
  <si>
    <t>N/A - no contracted quantity</t>
  </si>
  <si>
    <t>Variable price</t>
  </si>
  <si>
    <t>0.0765</t>
  </si>
  <si>
    <t>$/GJ</t>
  </si>
  <si>
    <t>other (specify in column W)</t>
  </si>
  <si>
    <t>In relation to column V - 'other' selected as this item reflects the price for an actual service provided</t>
  </si>
  <si>
    <t>Withdrawal from SWP for injection into SEAGas (actual usage)</t>
  </si>
  <si>
    <t>Withdrawal from Reservoir for injection into SWP (actual usage)</t>
  </si>
  <si>
    <t>0.0383</t>
  </si>
  <si>
    <t>Withdrawal from Reservoir for injection into SEA Gas (actual usage)</t>
  </si>
  <si>
    <t>Withdrawal from SEA Gas for injection into Reservoir (actual usage)</t>
  </si>
  <si>
    <t>0.0128</t>
  </si>
  <si>
    <t>Withdrawal from SEA Gas for injection into SWP (actual usage)</t>
  </si>
  <si>
    <t>Approved Injection into Reservoir (as-available)</t>
  </si>
  <si>
    <t>1/01/2022*</t>
  </si>
  <si>
    <t>0.7655</t>
  </si>
  <si>
    <t>as available and interruptible</t>
  </si>
  <si>
    <t>* In relation to column G - the service was provided before 1 January 2022, however the price was varied before this date.</t>
  </si>
  <si>
    <t>Approved Injection into SWP (as-available)</t>
  </si>
  <si>
    <t>* In relation to column G - the service was provided before 1 January 2021, however the price was varied before this date.</t>
  </si>
  <si>
    <t>Approved Injection into SEA Gas (as-available)</t>
  </si>
  <si>
    <t>1.5309</t>
  </si>
  <si>
    <t>Unapproved Injection into Reservoir (as-available)</t>
  </si>
  <si>
    <t>3.0619</t>
  </si>
  <si>
    <t>Unapproved Injection into SWP (as-available)</t>
  </si>
  <si>
    <t>Unapproved Injection into SEA Gas (as-available)</t>
  </si>
  <si>
    <t>6.1237</t>
  </si>
  <si>
    <t>IGSF01</t>
  </si>
  <si>
    <t>1/01/2020*</t>
  </si>
  <si>
    <t>Original price: $264.7 per GJ/day per annum; Conversion: Original price/365</t>
  </si>
  <si>
    <t>As at 1 Jul 2017. Escalated on each 1 Jan, starting with the first escalation on 1 Jan 2018, using September quarter CPI weighted average of 8 capital cities</t>
  </si>
  <si>
    <t>* Service was provided prior to 1 January 2020, but the contracted quantity, which has now expired, was different from the quantity set out in columnJ.</t>
  </si>
  <si>
    <t>* Service was provided prior to 1 January 2021, but the contracted quantity was varied.</t>
  </si>
  <si>
    <t>21/09/2022*</t>
  </si>
  <si>
    <t>* Service was provided prior to 21 September 2022, but the contracted quantity was varied.</t>
  </si>
  <si>
    <t>Injection into SEAGas (firm capacity)</t>
  </si>
  <si>
    <t>Original price: $25 per GJ/day per annum; Conversion: Original price/365</t>
  </si>
  <si>
    <t>0 / 0.9*</t>
  </si>
  <si>
    <t>*Service was provided prior to 21 September 2022, but the price was varied. 
* In relation to column O - the applicable rate is $0 (Free) for the as-available reservoir injection service up to a limit of 100% of the Injection into Reservoir (firm service) contracted quantity, and then $0.90 for any as-available reservoir injection service provided above this quantity.</t>
  </si>
  <si>
    <t>IGSF02</t>
  </si>
  <si>
    <t>210000</t>
  </si>
  <si>
    <t>Original price: $278.26 per GJ/day per annum; Conversion: Original price/365</t>
  </si>
  <si>
    <t>52500</t>
  </si>
  <si>
    <t>Injection into DP1 (firm capacity)</t>
  </si>
  <si>
    <t>100000</t>
  </si>
  <si>
    <t>Withdrawal from DP1 (as-available capacity)</t>
  </si>
  <si>
    <t>In relation to column V - 'other' selected as the service is subject to availability in accordance with the terms of the contract.</t>
  </si>
  <si>
    <t>8400000</t>
  </si>
  <si>
    <t>Additional Storage Capacity (firm capacity)</t>
  </si>
  <si>
    <t>1600000</t>
  </si>
  <si>
    <t>Enhanced Compression Capacity (firm capacity)</t>
  </si>
  <si>
    <t>5000</t>
  </si>
  <si>
    <t>126000</t>
  </si>
  <si>
    <t>31500</t>
  </si>
  <si>
    <t>5040000</t>
  </si>
  <si>
    <t>960000</t>
  </si>
  <si>
    <t>3000</t>
  </si>
  <si>
    <t>21000</t>
  </si>
  <si>
    <t>Original price: $22.33 per GJ/day per annum; Conversion: Original price/365</t>
  </si>
  <si>
    <t>As at 1 Jan 2015. Escalated on each 1 Jan, starting with the first escalation on 1 Jan 2016, using September quarter CPI weighted average of 8 capital cities</t>
  </si>
  <si>
    <t>Flow to DP1 (actual usage)</t>
  </si>
  <si>
    <t>Withdrawal from DP1 for injection to SWP (actual usage)</t>
  </si>
  <si>
    <t>Withdrawal from DP1 for injection to SEA Gas (actual usage)</t>
  </si>
  <si>
    <t>Withdrawal from DP1 for injection to Reservoir (actual usage)</t>
  </si>
  <si>
    <t>In relation to column 'V' - service is as-available and interruptible unless provided on a firm basis in accordance with the terms of the agreement.</t>
  </si>
  <si>
    <t>1/01/2018*</t>
  </si>
  <si>
    <t>Original price: $230 per GJ/day per annum; Conversion: Original price/365</t>
  </si>
  <si>
    <t>As at 1 Jan 2018. Escalated on each 1 Jan, starting with the first escalation on 1 Jan 2019, using September quarter CPI weighted average of 8 capital cities</t>
  </si>
  <si>
    <t>*Service was provided prior to 1 Jan 2018, but the applicable contracted quantity and pricing changed.</t>
  </si>
  <si>
    <t>1/03/2018*</t>
  </si>
  <si>
    <t>*Service was provided prior to 1 Mar 2018, but the contracted quantity, which has now expired, was different from the quantity set out in column J.</t>
  </si>
  <si>
    <t>*Service was provided prior to 1 Jan 2018, but the applicable pricing changed.</t>
  </si>
  <si>
    <t>As above*</t>
  </si>
  <si>
    <t>*Service was provided prior to 1 Jan 2018, but the applicable contracted quantity and pricing has changed.</t>
  </si>
  <si>
    <t>35000</t>
  </si>
  <si>
    <t>*Service was provided prior to 1 Jan 2018, but the contracted quantity, which has now expired, was different from the quantity set out in column J.</t>
  </si>
  <si>
    <t>1600000*</t>
  </si>
  <si>
    <t>Original price: $230 per GJ/day per annum; Conversion: Original price/4/365*</t>
  </si>
  <si>
    <t>* Service was provided prior to 1 Jan 2018. but the applicable contracted quantity and pricing has changed.
* The fixed price in column M has been represented in a way that is equivalent to how the bundled price for the firm capacity services above (excluding Injection into SEA Gas firm capacity) is represented (as set out in the entry for 'Injection into SWP (firm capacity)'). In relation to Column Q, the conversion to a daily rate has been undertaken in accordance with the following formula: $230 per GJ/day per annum / 365 / 4 (to represent the cost of additional storage capacity service in SWP injection terms).</t>
  </si>
  <si>
    <t>20000</t>
  </si>
  <si>
    <t>IGSF03</t>
  </si>
  <si>
    <t>Not applicable</t>
  </si>
  <si>
    <t>Original price: $420 per GJ/day per annum; Conversion: Original price/365</t>
  </si>
  <si>
    <t>Yes</t>
  </si>
  <si>
    <t>IGSF04</t>
  </si>
  <si>
    <t>Original price: $366.45 per GJ/day per annum; Conversion: Original price/365</t>
  </si>
  <si>
    <t>As at 1 Jul 2019. Escalated on each 1 Jan, starting with the first escalation on 1 Jan 2020, using September quarter CPI weighted average of 8 capital cities</t>
  </si>
  <si>
    <t>10000</t>
  </si>
  <si>
    <t>800000</t>
  </si>
  <si>
    <t>25000</t>
  </si>
  <si>
    <t>12500</t>
  </si>
  <si>
    <t>6250</t>
  </si>
  <si>
    <t>1000000</t>
  </si>
  <si>
    <t>0.0918</t>
  </si>
  <si>
    <t>Original price is as at 1 Jul 2019. Escalated on each 1 Jan, starting with the first escalation on 1 Jan 2020, using September quarter CPI weighted average of 8 capital cities</t>
  </si>
  <si>
    <t>0.0459</t>
  </si>
  <si>
    <t>As above
* Service not included in contract prior to this date.</t>
  </si>
  <si>
    <t>0 / 0.94*</t>
  </si>
  <si>
    <t xml:space="preserve">* In relation to column G - service was provided prior to 1 January 2021 but was subject to certain variations.
* The customer may, for certain specified periods during the term, obtain a quantity of free reservoir injection (when coupled with SWP withdrawal) as an as-available service, subject to making prepayments for this right. All other as-available reservoir injection services (including services in excess of this free quantity) will be subject to a price of $0.94/GJ. </t>
  </si>
  <si>
    <t>0.94</t>
  </si>
  <si>
    <t>1.83</t>
  </si>
  <si>
    <t>* In relation to column G - service was provided prior to 1 January 2021  but was subject to certain variations.</t>
  </si>
  <si>
    <t>3.74</t>
  </si>
  <si>
    <t>10.37</t>
  </si>
  <si>
    <t>IGSF05</t>
  </si>
  <si>
    <t>1/04/2020*</t>
  </si>
  <si>
    <t xml:space="preserve">Not applicable </t>
  </si>
  <si>
    <t xml:space="preserve">*In relation to column G - the service was provided prior to 1 April 2020, however the capacity was varied. </t>
  </si>
  <si>
    <t>*In relation to column G - the service was provided prior to 1 April 2020, however the capacity and pricing was varied.</t>
  </si>
  <si>
    <t>Withdeawal from SEA Gas (firm capacity)</t>
  </si>
  <si>
    <t>IGSF06</t>
  </si>
  <si>
    <t>1/07/2022*</t>
  </si>
  <si>
    <t>Original price: $345.25 per GJ/day per annum; Conversion: Original price/365</t>
  </si>
  <si>
    <t>*Service was provided prior to 1 July 2022, but the contracted quantity was different from the quantity set out in column J.</t>
  </si>
  <si>
    <t>Original price: $25.94 per GJ/day per annum; Conversion: Original price/365</t>
  </si>
  <si>
    <t>*In relation to column O - the applicable rate is $0 (Free) for the as-available reservoir injection service up to a limit of 50% of the Injection into Reservoir (firm service) contracted quantity, and then $0.94 for any as-available reservoir injection service provided above this quantity.</t>
  </si>
  <si>
    <t>IGSF07</t>
  </si>
  <si>
    <t>1/05/2022*</t>
  </si>
  <si>
    <t>Original price: $356.93 per GJ/day per annum; Conversion: Original price/365</t>
  </si>
  <si>
    <t>Original price is as at 1 Jul 2017. Escalated on each 1 Jan, starting with the first escalation on 1 Jan 2018, using September quarter CPI weighted average of 8 capital cities</t>
  </si>
  <si>
    <t>*Service was provided prior to 1 May 2022, but the contracted quantity, which has now expired, was different from the quantity set out in column J.</t>
  </si>
  <si>
    <t>1/04/2022*</t>
  </si>
  <si>
    <t>*Service was provided prior to 1 Apr 2022, but the contracted quantity, which has now expired, was different from the quantity set out in column J.</t>
  </si>
  <si>
    <t>Original price is as at 1 Oct 2017. Escalated on each 1 Jan, starting with the first escalation on 1 Jan 2018, using September quarter CPI weighted average of 8 capital cities</t>
  </si>
  <si>
    <t>0 / 0.90*</t>
  </si>
  <si>
    <t>* In relation to column O - the applicable rate is $0 (Free) for the as-available reservoir injection service up to a limit of 50% of the Injection into Reservoir (firm service) contracted quantity, and then $0.90/GJ for any as-available reservoir injection service provided above this quantity.</t>
  </si>
  <si>
    <t>As advised*</t>
  </si>
  <si>
    <t>* In relation to column O - the applicable rate for this service is to be advised if the service is requested by the customer. No such rate has yet been requested or provided.</t>
  </si>
  <si>
    <t>IGSF08</t>
  </si>
  <si>
    <t>Original price: $268 per GJ/day per annum; Conversion: Original price/365</t>
  </si>
  <si>
    <t>Injection into Mortlake (firm capacity)</t>
  </si>
  <si>
    <t>Withdrawal from DP1 (firm capacity)</t>
  </si>
  <si>
    <t>1/03/2023*</t>
  </si>
  <si>
    <t xml:space="preserve">* In relation to column G, the service was provided before 1 March 2023, but was subject to certain variations. </t>
  </si>
  <si>
    <t>Original price: $24 per GJ/day per annum; Conversion: Original price/365</t>
  </si>
  <si>
    <t>Withdrawal from SWP for injection into Mortlake (actual usage)</t>
  </si>
  <si>
    <t>Withdrawal from Reservoir for injection into Mortlake (actual usage)</t>
  </si>
  <si>
    <t>Withdrawal from DP1 for injection into Reservoir (actual usage)</t>
  </si>
  <si>
    <t>Withdrawal from DP1 for injection into SWP (actual usage)</t>
  </si>
  <si>
    <t>Withdrawal from DP1 for injection into SEA Gas (actual usage)</t>
  </si>
  <si>
    <t>Withdrawal from DP1 for injection into Mortlake (actual usage)</t>
  </si>
  <si>
    <t>Approved Injection into Mortlake (as-available)</t>
  </si>
  <si>
    <t>Unapproved Injection into Mortlake (as-available)</t>
  </si>
  <si>
    <t>IGSF09</t>
  </si>
  <si>
    <t>Original price: $450 per GJ/day per annum; Conversion: Original price/365</t>
  </si>
  <si>
    <t>Original price is as at 1 Jul 2023. Escalated on each 1 Jan, starting with the first escalation on 1 Jan 2024, using September quarter CPI weighted average of 8 capital cities</t>
  </si>
  <si>
    <t>IGSF10</t>
  </si>
  <si>
    <t>Original price: $346.75 per GJ/day per annum; Conversion: Original price/365</t>
  </si>
  <si>
    <t>As at 1 Jul 2022. Escalated on each 1 Jan, starting with the first escalation on 1 Jan 2023, using September quarter CPI weighted average of 8 capital cities</t>
  </si>
  <si>
    <t xml:space="preserve">*In relation to column G, the service was provided before 1 January 2023, however the fixed price did not apply. </t>
  </si>
  <si>
    <t>Storage Capacity (additional storage limit)</t>
  </si>
  <si>
    <t>In relation to column V - 'other' selected as this capacity entitlement can be varied by Lochard Energy.</t>
  </si>
  <si>
    <t>0 / 0.9913*</t>
  </si>
  <si>
    <t xml:space="preserve">* In relation to column O - the applicable rate is:
$0 (Free) - up to a maximum cumulative total of 320 TJ per calendar year of reservoir injection provided as an as-available service; and
$0.9913/GJ for reservoir injection provided as an as-available service during the remainder of a calendar year, once the above limit for that year has been reached. </t>
  </si>
  <si>
    <t>IGSF11</t>
  </si>
  <si>
    <t>Original price: $352.56 per GJ/day per annum; Conversion: Original price/365</t>
  </si>
  <si>
    <t>As at 1 Jul 2020. Escalated on each 1 Jan, starting with the first escalation on 1 Jan 2021, using September quarter CPI weighted average of 8 capital cities</t>
  </si>
  <si>
    <t>*Service was provided prior to 1 Jan 2022, but the contracted quantity was different from the quantity set out in column J. 
*For the part of this service period covering 1 Jan 2023 to 31 Dec 2024, the overall capacity rights are higher than represented in column J but the remaining portion of those rights have a different price. This is represented in separate rows below.</t>
  </si>
  <si>
    <t xml:space="preserve">As above </t>
  </si>
  <si>
    <t>As Above</t>
  </si>
  <si>
    <t>Original price: $26.37 per GJ/day per annum; Conversion: Original price/365</t>
  </si>
  <si>
    <t>Original price: $433.83 per GJ/day per annum; Conversion: Original price/365</t>
  </si>
  <si>
    <t>This row represents an additional tranche of capacity, to which a different price applies, for the service period from 1 Jan 2024 to 31 Dec 2024.</t>
  </si>
  <si>
    <t>1/1/2023*</t>
  </si>
  <si>
    <t>0 / 0.95**</t>
  </si>
  <si>
    <t>*Service was provided prior to 1 Jan 2023, but there were certain variations in relation to pricing prior to that date.  
**In relation to column O - the applicable rate is $0 (Free) for the as-available reservoir injection service up to a limit of 50% of the Injection into Reservoir (firm service) contracted quantity, and then $0.95 for any as-available reservoir injection service provided above this quantity.</t>
  </si>
  <si>
    <t>IGSF12</t>
  </si>
  <si>
    <t>1/07/2020*</t>
  </si>
  <si>
    <t>Original price: 362.57 per GJ/day per annum; Conversion method: Original price/365</t>
  </si>
  <si>
    <t>As at 1 Jul 2020. Escalated on each 1 Jan, starting with the first escalation on 1 Jan 2021, using Sep quarter CPI weighted average of 8 capital cities</t>
  </si>
  <si>
    <t>* Service was provided prior to 1 July 2020, but the contract quantity, which now no longer applies, was different from the quantity set out in column J.</t>
  </si>
  <si>
    <t>Original price: $26.37 per GJ/day per annum; Conversion method: Original price/365</t>
  </si>
  <si>
    <t>* In relation to column G - service was provided prior to 1 July 2020, but an amended price (in $2020) replaced the previous price. 
In relation to column V - 'other' selected as this item reflects the price for an actual service provided</t>
  </si>
  <si>
    <t>0 / 0.95*</t>
  </si>
  <si>
    <t>* In relation to column G - service was provided prior to 1 April 2023, but was subject to variations in pricing which have now expired.
* In relation to column O, the applicable rate is $0 (Free) for the as-available reservoir injection service up to a limit of 6 TJ per gas day, and then $0.95/GJ for any as-available reservoir injection service provided above this quantity.</t>
  </si>
  <si>
    <t xml:space="preserve">* In relation to column G - service was provided prior to 1 July 2020, but an amended price (in $2020) replaced the previous price. </t>
  </si>
  <si>
    <t>IGSF13</t>
  </si>
  <si>
    <t>1/10/2022*</t>
  </si>
  <si>
    <t>Original price: $360.54 per GJ/day per annum; Conversion: Original price/365</t>
  </si>
  <si>
    <t>Original price is as at 1 Jul 2022. Escalated on each 1 Jan, starting with the first escalation on 1 Jan 2023, using September quarter CPI weighted average of 8 capital cities</t>
  </si>
  <si>
    <t>*Service was provided prior to 1 October 2022, but the contracted quantity, which no longer applies, was different from the quantity set out in column J.</t>
  </si>
  <si>
    <t>Original price: $27.35 per GJ/day per annum; Conversion: Original price/365</t>
  </si>
  <si>
    <t>0 / 0.9786 / 0.8807*</t>
  </si>
  <si>
    <t>* In relation to column O - the applicable rate is:
-  for any as-available reservoir injection service provided up to 5 TJ per gas day - $0 (Free); and
- for any as-available reservoir injection service provided above 5 TJ on a gas day - $0.9786/GJ (unless certain provisions under the agreement have been triggered in respect of a calendar year during the term, in which case, a lower rate of $0.9786/GJ x 0.9 will apply during that year instead)</t>
  </si>
  <si>
    <t>IGSF14</t>
  </si>
  <si>
    <r>
      <t xml:space="preserve">Date to which the actual prices payable information above is current: </t>
    </r>
    <r>
      <rPr>
        <sz val="12"/>
        <rFont val="Arial"/>
        <family val="2"/>
      </rPr>
      <t>until an agreement is varied, or changes otherwise arise in respect of the details set out above (e.g. exercise of options).</t>
    </r>
  </si>
  <si>
    <r>
      <t xml:space="preserve">Information replaces an earlier version: </t>
    </r>
    <r>
      <rPr>
        <sz val="12"/>
        <rFont val="Arial"/>
        <family val="2"/>
      </rPr>
      <t>Yes</t>
    </r>
  </si>
  <si>
    <t>1/01/2024*</t>
  </si>
  <si>
    <t>*Service was provided prior to 1 January 2024, but the contracted quantity, which has now expired, was different from the quantity set out in column J.</t>
  </si>
  <si>
    <t>As at 1 Jan 2023. Escalated on each 1 Jan, starting with the first escalation on 1 Jan 2024, using September quarter CPI weighted average of 8 capital cities</t>
  </si>
  <si>
    <t>1/06/2023 to 31/12/2023
and
1/05/2024 to 31/12/2024*</t>
  </si>
  <si>
    <t>*No services are provided during the period from 1 January 2024 to 30 April 2024 (inclusive). Please note that the end date for the no service period may vary.</t>
  </si>
  <si>
    <t>As above
In relation to column V - 'other' selected as this item reflects the price for an actual service provided</t>
  </si>
  <si>
    <t>1/05/2024 to 31/12/2024*</t>
  </si>
  <si>
    <t>*No services are provided during the period from 1 January 2024 to 30 April 2024 (inclusive). Please note that the end date for the no service period may vary. 
* Service was provided prior to 1 January 2024 but the pricing was varied.</t>
  </si>
  <si>
    <t>Original price: $327 per GJ/day per annum; Conversion: Original price/365</t>
  </si>
  <si>
    <t>Original price: $30.92 per GJ/day per annum; Conversion: Original price/365</t>
  </si>
  <si>
    <t>Withdrawal from SEA Gas for Injection into Reservoir (actual usage)</t>
  </si>
  <si>
    <t>As of 1 Oct 2015. Escalated on each 1 Jan, starting with the first escalation on 1 Jan 2016, using September quarter CPI weighted average of 8 capital cities</t>
  </si>
  <si>
    <t>As of 1 Jul 2017. Escalated on each 1 Jan, starting with the first escalation on 1 Jan 2018, using September quarter CPI weighted average of 8 capital cities</t>
  </si>
  <si>
    <t>As of 1 Jan 2018. Escalated on each 1 Jan, starting with the first escalation on 1 Jan 2019, using September quarter CPI weighted average of 8 capital cities</t>
  </si>
  <si>
    <t>As of 1 Jan 2015. Escalated on each 1 Jan, starting with the first escalation on 1 Jan 2016, using September quarter CPI weighted average of 8 capital cities</t>
  </si>
  <si>
    <t>As of 1 Jan 2020. Escalated on each 1 Jan, starting with the first escalation on 1 Jan 2021, using September quarter CPI weighted average of 8 capital cities.</t>
  </si>
  <si>
    <t>As of 1 Jan 2023. Escalated on each 1 Jan, starting with the first escalation on 1 Jan 2024, using September quarter CPI weighted average of 8 capital cities</t>
  </si>
  <si>
    <t>As of 1 Jul 2019. Escalated on each 1 Jan, starting with the first escalation on 1 Jan 2020, using September quarter CPI weighted average of 8 capital cities</t>
  </si>
  <si>
    <t>Original price is as of 1 Jul 2017. Escalated on each 1 Jan, starting with the first escalation on 1 Jan 2018, using September quarter CPI weighted average of 8 capital cities</t>
  </si>
  <si>
    <t>Original price is as of 1 Jul 2023. Escalated on each 1 Jan, starting with the first escalation on 1 Jan 2024, using September quarter CPI weighted average of 8 capital cities</t>
  </si>
  <si>
    <t>As of 1 Jul 2022. Escalated on each 1 Jan, starting with the first escalation on 1 Jan 2023, using September quarter CPI weighted average of 8 capital cities</t>
  </si>
  <si>
    <t>As of 1 Jul 2020. Escalated on each 1 Jan, starting with the first escalation on 1 Jan 2021, using September quarter CPI weighted average of 8 capital cities</t>
  </si>
  <si>
    <t>As of 1 Jul 2020. Escalated on each 1 Jan, starting with the first escalation on 1 Jan 2021, using Sep quarter CPI weighted average of 8 capital cities</t>
  </si>
  <si>
    <t>Original price is as of 1 Jul 2022. Escalated on each 1 Jan, starting with the first escalation on 1 Jan 2023, using September quarter CPI weighted average of 8 capital cities</t>
  </si>
  <si>
    <t>IGSF15</t>
  </si>
  <si>
    <t>Original price is as of 1 Jan 2024. Escalated on each 1 Jan, starting with the first escalation on 1 Jan 2025, using September quarter CPI weighted average of 8 capital cities until 31 Dec 2037. From 1 Jan 2038, the price escalation mechanism is the same as above unless the CPI increase is greater than 3%, in which case, escalation is based on 0.8 times the change in the September quarter CPI weighted average of 8 capital cities.</t>
  </si>
  <si>
    <r>
      <t>Date of publication / last update:</t>
    </r>
    <r>
      <rPr>
        <sz val="12"/>
        <rFont val="Arial"/>
        <family val="2"/>
      </rPr>
      <t xml:space="preserve"> 2 December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</si>
</sst>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4" x14ac:knownFonts="1">
    <font>
      <sz val="11"/>
      <color theme="1"/>
      <name val="Calibri"/>
      <family val="2"/>
      <scheme val="minor"/>
    </font>
    <font>
      <b/>
      <sz val="16"/>
      <color theme="0"/>
      <name val="Arial"/>
      <family val="2"/>
    </font>
    <font>
      <sz val="10"/>
      <name val="Arial"/>
      <family val="2"/>
    </font>
    <font>
      <b/>
      <sz val="12"/>
      <name val="Arial"/>
      <family val="2"/>
    </font>
    <font>
      <sz val="10"/>
      <name val="Arial"/>
      <family val="2"/>
    </font>
    <font>
      <b/>
      <sz val="10"/>
      <color theme="0"/>
      <name val="Arial"/>
      <family val="2"/>
    </font>
    <font>
      <b/>
      <sz val="10"/>
      <color indexed="9"/>
      <name val="Arial"/>
      <family val="2"/>
    </font>
    <font>
      <sz val="10"/>
      <color indexed="9"/>
      <name val="Arial"/>
      <family val="2"/>
    </font>
    <font>
      <sz val="12"/>
      <name val="Arial"/>
      <family val="2"/>
    </font>
    <font>
      <sz val="10"/>
      <color theme="0"/>
      <name val="Arial"/>
      <family val="2"/>
    </font>
    <font>
      <sz val="8"/>
      <name val="Calibri"/>
      <family val="2"/>
      <scheme val="minor"/>
    </font>
    <font>
      <sz val="10"/>
      <color rgb="FFFF0000"/>
      <name val="Arial"/>
      <family val="2"/>
    </font>
    <font>
      <sz val="10"/>
      <color theme="1"/>
      <name val="Arial"/>
      <family val="2"/>
    </font>
    <font>
      <sz val="10"/>
      <color rgb="FF0070C0"/>
      <name val="Arial"/>
      <family val="2"/>
    </font>
  </fonts>
  <fills count="10">
    <fill>
      <patternFill patternType="none"/>
    </fill>
    <fill>
      <patternFill patternType="gray125"/>
    </fill>
    <fill>
      <patternFill patternType="solid">
        <fgColor theme="1"/>
        <bgColor indexed="64"/>
      </patternFill>
    </fill>
    <fill>
      <patternFill patternType="solid">
        <fgColor rgb="FF17415D"/>
        <bgColor indexed="64"/>
      </patternFill>
    </fill>
    <fill>
      <patternFill patternType="solid">
        <fgColor indexed="9"/>
        <bgColor indexed="64"/>
      </patternFill>
    </fill>
    <fill>
      <patternFill patternType="solid">
        <fgColor theme="0" tint="-0.499984740745262"/>
        <bgColor indexed="64"/>
      </patternFill>
    </fill>
    <fill>
      <patternFill patternType="solid">
        <fgColor rgb="FF2B7AAF"/>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xf numFmtId="49" fontId="1" fillId="2" borderId="0">
      <alignment vertical="center"/>
    </xf>
    <xf numFmtId="0" fontId="2" fillId="4" borderId="0"/>
    <xf numFmtId="0" fontId="1" fillId="5" borderId="0">
      <alignment vertical="center"/>
    </xf>
    <xf numFmtId="0" fontId="2" fillId="4" borderId="0"/>
    <xf numFmtId="0" fontId="2" fillId="4" borderId="0"/>
    <xf numFmtId="164" fontId="2" fillId="0" borderId="0" applyFont="0" applyFill="0" applyBorder="0" applyAlignment="0" applyProtection="0"/>
    <xf numFmtId="164" fontId="2" fillId="0" borderId="0" applyFont="0" applyFill="0" applyBorder="0" applyAlignment="0" applyProtection="0"/>
  </cellStyleXfs>
  <cellXfs count="181">
    <xf numFmtId="0" fontId="0" fillId="0" borderId="0" xfId="0"/>
    <xf numFmtId="49" fontId="1" fillId="3" borderId="0" xfId="1" applyFill="1">
      <alignment vertical="center"/>
    </xf>
    <xf numFmtId="0" fontId="2" fillId="4" borderId="0" xfId="2" applyProtection="1">
      <protection locked="0"/>
    </xf>
    <xf numFmtId="49" fontId="1" fillId="3" borderId="0" xfId="1" quotePrefix="1" applyFill="1">
      <alignment vertical="center"/>
    </xf>
    <xf numFmtId="14" fontId="1" fillId="3" borderId="0" xfId="2" quotePrefix="1" applyNumberFormat="1" applyFont="1" applyFill="1" applyAlignment="1">
      <alignment horizontal="right"/>
    </xf>
    <xf numFmtId="0" fontId="1" fillId="5" borderId="0" xfId="3">
      <alignment vertical="center"/>
    </xf>
    <xf numFmtId="0" fontId="3" fillId="0" borderId="0" xfId="4" applyFont="1" applyFill="1" applyAlignment="1" applyProtection="1">
      <alignment vertical="center"/>
      <protection locked="0"/>
    </xf>
    <xf numFmtId="0" fontId="4" fillId="4" borderId="0" xfId="2" applyFont="1" applyProtection="1">
      <protection locked="0"/>
    </xf>
    <xf numFmtId="0" fontId="8" fillId="4" borderId="0" xfId="2" applyFont="1" applyProtection="1">
      <protection locked="0"/>
    </xf>
    <xf numFmtId="49" fontId="7" fillId="6" borderId="14" xfId="5" applyNumberFormat="1" applyFont="1" applyFill="1" applyBorder="1" applyAlignment="1">
      <alignment horizontal="center" vertical="center" wrapText="1"/>
    </xf>
    <xf numFmtId="49" fontId="7" fillId="6" borderId="15" xfId="5" applyNumberFormat="1" applyFont="1" applyFill="1" applyBorder="1" applyAlignment="1">
      <alignment horizontal="center" vertical="center" wrapText="1"/>
    </xf>
    <xf numFmtId="49" fontId="9" fillId="6" borderId="16" xfId="5" applyNumberFormat="1" applyFont="1" applyFill="1" applyBorder="1" applyAlignment="1">
      <alignment vertical="center" wrapText="1"/>
    </xf>
    <xf numFmtId="49" fontId="7" fillId="6" borderId="12" xfId="5" applyNumberFormat="1" applyFont="1" applyFill="1" applyBorder="1" applyAlignment="1">
      <alignment vertical="center" wrapText="1"/>
    </xf>
    <xf numFmtId="49" fontId="6" fillId="6" borderId="16" xfId="5" applyNumberFormat="1" applyFont="1" applyFill="1" applyBorder="1" applyAlignment="1">
      <alignment horizontal="center" vertical="center" wrapText="1"/>
    </xf>
    <xf numFmtId="49" fontId="7" fillId="6" borderId="12" xfId="5" applyNumberFormat="1" applyFont="1" applyFill="1" applyBorder="1" applyAlignment="1">
      <alignment horizontal="center" vertical="center" wrapText="1"/>
    </xf>
    <xf numFmtId="49" fontId="2" fillId="8" borderId="1" xfId="6" applyNumberFormat="1" applyFont="1" applyFill="1" applyBorder="1" applyAlignment="1" applyProtection="1">
      <alignment horizontal="right"/>
      <protection locked="0"/>
    </xf>
    <xf numFmtId="0" fontId="2" fillId="8" borderId="1" xfId="6" applyNumberFormat="1" applyFont="1" applyFill="1" applyBorder="1" applyAlignment="1" applyProtection="1">
      <alignment horizontal="right"/>
      <protection locked="0"/>
    </xf>
    <xf numFmtId="2" fontId="2" fillId="8" borderId="1" xfId="6" applyNumberFormat="1" applyFont="1" applyFill="1" applyBorder="1" applyAlignment="1" applyProtection="1">
      <alignment horizontal="right"/>
      <protection locked="0"/>
    </xf>
    <xf numFmtId="0" fontId="2" fillId="7" borderId="0" xfId="2" applyFill="1" applyProtection="1">
      <protection locked="0"/>
    </xf>
    <xf numFmtId="2" fontId="2" fillId="8" borderId="1" xfId="6" applyNumberFormat="1" applyFont="1" applyFill="1" applyBorder="1" applyAlignment="1" applyProtection="1">
      <alignment horizontal="right" wrapText="1"/>
      <protection locked="0"/>
    </xf>
    <xf numFmtId="49" fontId="2" fillId="8" borderId="19" xfId="6" applyNumberFormat="1" applyFont="1" applyFill="1" applyBorder="1" applyAlignment="1" applyProtection="1">
      <alignment horizontal="right"/>
      <protection locked="0"/>
    </xf>
    <xf numFmtId="0" fontId="2" fillId="4" borderId="0" xfId="2" applyAlignment="1" applyProtection="1">
      <alignment horizontal="left"/>
      <protection locked="0"/>
    </xf>
    <xf numFmtId="49" fontId="6" fillId="6" borderId="7" xfId="5" applyNumberFormat="1" applyFont="1" applyFill="1" applyBorder="1" applyAlignment="1">
      <alignment horizontal="left" vertical="center" wrapText="1"/>
    </xf>
    <xf numFmtId="49" fontId="5" fillId="6" borderId="11" xfId="5" applyNumberFormat="1" applyFont="1" applyFill="1" applyBorder="1" applyAlignment="1">
      <alignment horizontal="center" vertical="center" wrapText="1"/>
    </xf>
    <xf numFmtId="49" fontId="6" fillId="6" borderId="11" xfId="5" applyNumberFormat="1" applyFont="1" applyFill="1" applyBorder="1" applyAlignment="1">
      <alignment horizontal="center" vertical="center" wrapText="1"/>
    </xf>
    <xf numFmtId="49" fontId="5" fillId="6" borderId="21" xfId="5" applyNumberFormat="1" applyFont="1" applyFill="1" applyBorder="1" applyAlignment="1">
      <alignment horizontal="center" vertical="center" wrapText="1"/>
    </xf>
    <xf numFmtId="49" fontId="5" fillId="6" borderId="22" xfId="5" applyNumberFormat="1" applyFont="1" applyFill="1" applyBorder="1" applyAlignment="1">
      <alignment horizontal="center" vertical="center" wrapText="1"/>
    </xf>
    <xf numFmtId="49" fontId="6" fillId="6" borderId="23" xfId="5" applyNumberFormat="1" applyFont="1" applyFill="1" applyBorder="1" applyAlignment="1">
      <alignment horizontal="center" vertical="center" wrapText="1"/>
    </xf>
    <xf numFmtId="49" fontId="6" fillId="6" borderId="21" xfId="5" applyNumberFormat="1" applyFont="1" applyFill="1" applyBorder="1" applyAlignment="1">
      <alignment horizontal="center" vertical="center" wrapText="1"/>
    </xf>
    <xf numFmtId="49" fontId="6" fillId="6" borderId="22" xfId="5" applyNumberFormat="1" applyFont="1" applyFill="1" applyBorder="1" applyAlignment="1">
      <alignment horizontal="center" vertical="center" wrapText="1"/>
    </xf>
    <xf numFmtId="49" fontId="6" fillId="6" borderId="26" xfId="5" applyNumberFormat="1" applyFont="1" applyFill="1" applyBorder="1" applyAlignment="1">
      <alignment horizontal="center" vertical="center" wrapText="1"/>
    </xf>
    <xf numFmtId="49" fontId="2" fillId="8" borderId="28"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right"/>
      <protection locked="0"/>
    </xf>
    <xf numFmtId="14" fontId="2" fillId="8" borderId="14" xfId="6" applyNumberFormat="1" applyFont="1" applyFill="1" applyBorder="1" applyAlignment="1" applyProtection="1">
      <alignment horizontal="right"/>
      <protection locked="0"/>
    </xf>
    <xf numFmtId="2" fontId="2" fillId="8" borderId="14"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right" wrapText="1"/>
      <protection locked="0"/>
    </xf>
    <xf numFmtId="49" fontId="2" fillId="8" borderId="15" xfId="6" applyNumberFormat="1" applyFont="1" applyFill="1" applyBorder="1" applyAlignment="1" applyProtection="1">
      <alignment horizontal="left"/>
      <protection locked="0"/>
    </xf>
    <xf numFmtId="14" fontId="2" fillId="8" borderId="1" xfId="6" applyNumberFormat="1" applyFont="1" applyFill="1" applyBorder="1" applyAlignment="1" applyProtection="1">
      <alignment horizontal="right"/>
      <protection locked="0"/>
    </xf>
    <xf numFmtId="49" fontId="2" fillId="8" borderId="29" xfId="6" applyNumberFormat="1" applyFont="1" applyFill="1" applyBorder="1" applyAlignment="1" applyProtection="1">
      <alignment horizontal="right"/>
      <protection locked="0"/>
    </xf>
    <xf numFmtId="49" fontId="2" fillId="8" borderId="1" xfId="6" applyNumberFormat="1" applyFont="1" applyFill="1" applyBorder="1" applyAlignment="1" applyProtection="1">
      <alignment horizontal="right" wrapText="1"/>
      <protection locked="0"/>
    </xf>
    <xf numFmtId="49" fontId="2" fillId="8" borderId="20" xfId="6" applyNumberFormat="1" applyFont="1" applyFill="1" applyBorder="1" applyAlignment="1" applyProtection="1">
      <alignment horizontal="left"/>
      <protection locked="0"/>
    </xf>
    <xf numFmtId="49" fontId="2" fillId="8" borderId="20" xfId="6" applyNumberFormat="1" applyFont="1" applyFill="1" applyBorder="1" applyAlignment="1" applyProtection="1">
      <alignment horizontal="left" wrapText="1"/>
      <protection locked="0"/>
    </xf>
    <xf numFmtId="49" fontId="2" fillId="8" borderId="30" xfId="6" applyNumberFormat="1" applyFont="1" applyFill="1" applyBorder="1" applyAlignment="1" applyProtection="1">
      <alignment horizontal="left"/>
      <protection locked="0"/>
    </xf>
    <xf numFmtId="49" fontId="2" fillId="7" borderId="19" xfId="6" applyNumberFormat="1" applyFont="1" applyFill="1" applyBorder="1" applyAlignment="1" applyProtection="1">
      <alignment horizontal="right"/>
      <protection locked="0"/>
    </xf>
    <xf numFmtId="49" fontId="2" fillId="7" borderId="1" xfId="6" applyNumberFormat="1" applyFont="1" applyFill="1" applyBorder="1" applyAlignment="1" applyProtection="1">
      <alignment horizontal="right"/>
      <protection locked="0"/>
    </xf>
    <xf numFmtId="14" fontId="2" fillId="7" borderId="1" xfId="6" applyNumberFormat="1" applyFont="1" applyFill="1" applyBorder="1" applyAlignment="1" applyProtection="1">
      <alignment horizontal="right"/>
      <protection locked="0"/>
    </xf>
    <xf numFmtId="14" fontId="2" fillId="7" borderId="29" xfId="6" applyNumberFormat="1" applyFont="1" applyFill="1" applyBorder="1" applyAlignment="1" applyProtection="1">
      <alignment horizontal="right"/>
      <protection locked="0"/>
    </xf>
    <xf numFmtId="0" fontId="2" fillId="7" borderId="1" xfId="6" applyNumberFormat="1" applyFont="1" applyFill="1" applyBorder="1" applyAlignment="1" applyProtection="1">
      <alignment horizontal="right"/>
      <protection locked="0"/>
    </xf>
    <xf numFmtId="49" fontId="2" fillId="7" borderId="1" xfId="6" applyNumberFormat="1" applyFont="1" applyFill="1" applyBorder="1" applyAlignment="1" applyProtection="1">
      <alignment horizontal="right" wrapText="1"/>
      <protection locked="0"/>
    </xf>
    <xf numFmtId="49" fontId="2" fillId="7" borderId="20" xfId="6" applyNumberFormat="1" applyFont="1" applyFill="1" applyBorder="1" applyAlignment="1" applyProtection="1">
      <alignment horizontal="left"/>
      <protection locked="0"/>
    </xf>
    <xf numFmtId="49" fontId="2" fillId="7" borderId="21" xfId="6" applyNumberFormat="1" applyFont="1" applyFill="1" applyBorder="1" applyAlignment="1" applyProtection="1">
      <alignment horizontal="right"/>
      <protection locked="0"/>
    </xf>
    <xf numFmtId="49" fontId="2" fillId="7" borderId="22" xfId="6" applyNumberFormat="1" applyFont="1" applyFill="1" applyBorder="1" applyAlignment="1" applyProtection="1">
      <alignment horizontal="right"/>
      <protection locked="0"/>
    </xf>
    <xf numFmtId="14" fontId="2" fillId="7" borderId="22" xfId="6" applyNumberFormat="1" applyFont="1" applyFill="1" applyBorder="1" applyAlignment="1" applyProtection="1">
      <alignment horizontal="right"/>
      <protection locked="0"/>
    </xf>
    <xf numFmtId="0" fontId="2" fillId="7" borderId="22" xfId="6" applyNumberFormat="1" applyFont="1" applyFill="1" applyBorder="1" applyAlignment="1" applyProtection="1">
      <alignment horizontal="right"/>
      <protection locked="0"/>
    </xf>
    <xf numFmtId="49" fontId="2" fillId="7" borderId="22" xfId="6" applyNumberFormat="1" applyFont="1" applyFill="1" applyBorder="1" applyAlignment="1" applyProtection="1">
      <alignment horizontal="right" wrapText="1"/>
      <protection locked="0"/>
    </xf>
    <xf numFmtId="49" fontId="2" fillId="7" borderId="23" xfId="6" applyNumberFormat="1" applyFont="1" applyFill="1" applyBorder="1" applyAlignment="1" applyProtection="1">
      <alignment horizontal="left"/>
      <protection locked="0"/>
    </xf>
    <xf numFmtId="0" fontId="2" fillId="8" borderId="14" xfId="6" applyNumberFormat="1" applyFont="1" applyFill="1" applyBorder="1" applyAlignment="1" applyProtection="1">
      <alignment horizontal="right"/>
      <protection locked="0"/>
    </xf>
    <xf numFmtId="2" fontId="2" fillId="8" borderId="14" xfId="6" applyNumberFormat="1" applyFont="1" applyFill="1" applyBorder="1" applyAlignment="1" applyProtection="1">
      <alignment horizontal="right" wrapText="1"/>
      <protection locked="0"/>
    </xf>
    <xf numFmtId="49" fontId="2" fillId="8" borderId="12" xfId="6" applyNumberFormat="1" applyFont="1" applyFill="1" applyBorder="1" applyAlignment="1" applyProtection="1">
      <alignment horizontal="left"/>
      <protection locked="0"/>
    </xf>
    <xf numFmtId="49" fontId="2" fillId="8" borderId="31" xfId="6" applyNumberFormat="1" applyFont="1" applyFill="1" applyBorder="1" applyAlignment="1" applyProtection="1">
      <alignment horizontal="right"/>
      <protection locked="0"/>
    </xf>
    <xf numFmtId="2" fontId="2" fillId="8" borderId="20" xfId="6" applyNumberFormat="1" applyFont="1" applyFill="1" applyBorder="1" applyAlignment="1" applyProtection="1">
      <alignment horizontal="left"/>
      <protection locked="0"/>
    </xf>
    <xf numFmtId="14" fontId="2" fillId="8" borderId="18" xfId="6" applyNumberFormat="1" applyFont="1" applyFill="1" applyBorder="1" applyAlignment="1" applyProtection="1">
      <alignment horizontal="right"/>
      <protection locked="0"/>
    </xf>
    <xf numFmtId="14" fontId="2" fillId="8" borderId="31" xfId="6" applyNumberFormat="1" applyFont="1" applyFill="1" applyBorder="1" applyAlignment="1" applyProtection="1">
      <alignment horizontal="right"/>
      <protection locked="0"/>
    </xf>
    <xf numFmtId="49" fontId="2" fillId="8" borderId="18" xfId="6" applyNumberFormat="1" applyFont="1" applyFill="1" applyBorder="1" applyAlignment="1" applyProtection="1">
      <alignment horizontal="right"/>
      <protection locked="0"/>
    </xf>
    <xf numFmtId="14" fontId="2" fillId="8" borderId="32" xfId="6" applyNumberFormat="1" applyFont="1" applyFill="1" applyBorder="1" applyAlignment="1" applyProtection="1">
      <alignment horizontal="right"/>
      <protection locked="0"/>
    </xf>
    <xf numFmtId="165" fontId="2" fillId="7" borderId="1" xfId="6" applyNumberFormat="1" applyFont="1" applyFill="1" applyBorder="1" applyAlignment="1" applyProtection="1">
      <alignment horizontal="right" wrapText="1"/>
      <protection locked="0"/>
    </xf>
    <xf numFmtId="49" fontId="2" fillId="7" borderId="1" xfId="6" applyNumberFormat="1" applyFont="1" applyFill="1" applyBorder="1" applyAlignment="1" applyProtection="1">
      <alignment horizontal="center" wrapText="1"/>
      <protection locked="0"/>
    </xf>
    <xf numFmtId="49" fontId="2" fillId="7" borderId="31" xfId="6" applyNumberFormat="1" applyFont="1" applyFill="1" applyBorder="1" applyAlignment="1" applyProtection="1">
      <alignment horizontal="right"/>
      <protection locked="0"/>
    </xf>
    <xf numFmtId="2" fontId="2" fillId="7" borderId="20" xfId="6" applyNumberFormat="1" applyFont="1" applyFill="1" applyBorder="1" applyAlignment="1" applyProtection="1">
      <alignment horizontal="left"/>
      <protection locked="0"/>
    </xf>
    <xf numFmtId="49" fontId="2" fillId="7" borderId="29" xfId="6" applyNumberFormat="1" applyFont="1" applyFill="1" applyBorder="1" applyAlignment="1" applyProtection="1">
      <alignment horizontal="center" wrapText="1"/>
      <protection locked="0"/>
    </xf>
    <xf numFmtId="2" fontId="2" fillId="7" borderId="30" xfId="6" applyNumberFormat="1" applyFont="1" applyFill="1" applyBorder="1" applyAlignment="1" applyProtection="1">
      <alignment horizontal="left"/>
      <protection locked="0"/>
    </xf>
    <xf numFmtId="49" fontId="2" fillId="7" borderId="20" xfId="6" applyNumberFormat="1" applyFont="1" applyFill="1" applyBorder="1" applyAlignment="1" applyProtection="1">
      <alignment horizontal="left" wrapText="1"/>
      <protection locked="0"/>
    </xf>
    <xf numFmtId="165" fontId="2" fillId="7" borderId="22" xfId="6" applyNumberFormat="1" applyFont="1" applyFill="1" applyBorder="1" applyAlignment="1" applyProtection="1">
      <alignment horizontal="right" wrapText="1"/>
      <protection locked="0"/>
    </xf>
    <xf numFmtId="49" fontId="2" fillId="7" borderId="26" xfId="6" applyNumberFormat="1" applyFont="1" applyFill="1" applyBorder="1" applyAlignment="1" applyProtection="1">
      <alignment horizontal="center" wrapText="1"/>
      <protection locked="0"/>
    </xf>
    <xf numFmtId="49" fontId="2" fillId="8" borderId="14" xfId="6" applyNumberFormat="1" applyFont="1" applyFill="1" applyBorder="1" applyAlignment="1" applyProtection="1">
      <alignment horizontal="center"/>
      <protection locked="0"/>
    </xf>
    <xf numFmtId="49" fontId="2" fillId="8" borderId="1" xfId="6" applyNumberFormat="1" applyFont="1" applyFill="1" applyBorder="1" applyAlignment="1" applyProtection="1">
      <alignment horizontal="center"/>
      <protection locked="0"/>
    </xf>
    <xf numFmtId="49" fontId="2" fillId="7" borderId="1" xfId="6" applyNumberFormat="1" applyFont="1" applyFill="1" applyBorder="1" applyAlignment="1" applyProtection="1">
      <alignment horizontal="center"/>
      <protection locked="0"/>
    </xf>
    <xf numFmtId="49" fontId="2" fillId="7" borderId="22" xfId="6" applyNumberFormat="1" applyFont="1" applyFill="1" applyBorder="1" applyAlignment="1" applyProtection="1">
      <alignment horizontal="center"/>
      <protection locked="0"/>
    </xf>
    <xf numFmtId="0" fontId="8" fillId="4" borderId="0" xfId="2" applyFont="1" applyAlignment="1" applyProtection="1">
      <alignment horizontal="center"/>
      <protection locked="0"/>
    </xf>
    <xf numFmtId="49" fontId="2" fillId="8" borderId="29" xfId="6" applyNumberFormat="1" applyFont="1" applyFill="1" applyBorder="1" applyAlignment="1" applyProtection="1">
      <alignment horizontal="right" wrapText="1"/>
      <protection locked="0"/>
    </xf>
    <xf numFmtId="49" fontId="2" fillId="8" borderId="18" xfId="6" applyNumberFormat="1" applyFont="1" applyFill="1" applyBorder="1" applyAlignment="1" applyProtection="1">
      <alignment horizontal="right" wrapText="1"/>
      <protection locked="0"/>
    </xf>
    <xf numFmtId="1" fontId="2" fillId="8" borderId="1" xfId="6" applyNumberFormat="1" applyFont="1" applyFill="1" applyBorder="1" applyAlignment="1" applyProtection="1">
      <alignment horizontal="right"/>
      <protection locked="0"/>
    </xf>
    <xf numFmtId="49" fontId="2" fillId="8" borderId="29" xfId="6" applyNumberFormat="1" applyFont="1" applyFill="1" applyBorder="1" applyAlignment="1" applyProtection="1">
      <alignment horizontal="center" vertical="center" wrapText="1"/>
      <protection locked="0"/>
    </xf>
    <xf numFmtId="49" fontId="2" fillId="7" borderId="26" xfId="6" applyNumberFormat="1" applyFont="1" applyFill="1" applyBorder="1" applyAlignment="1" applyProtection="1">
      <alignment horizontal="center" vertical="center" wrapText="1"/>
      <protection locked="0"/>
    </xf>
    <xf numFmtId="49" fontId="2" fillId="8" borderId="30" xfId="7" applyNumberFormat="1" applyFont="1" applyFill="1" applyBorder="1" applyAlignment="1" applyProtection="1">
      <alignment horizontal="left"/>
      <protection locked="0"/>
    </xf>
    <xf numFmtId="14" fontId="2" fillId="8" borderId="29" xfId="6" applyNumberFormat="1" applyFont="1" applyFill="1" applyBorder="1" applyAlignment="1" applyProtection="1">
      <alignment horizontal="right"/>
      <protection locked="0"/>
    </xf>
    <xf numFmtId="2" fontId="2" fillId="8" borderId="29" xfId="6" applyNumberFormat="1" applyFont="1" applyFill="1" applyBorder="1" applyAlignment="1" applyProtection="1">
      <alignment horizontal="right"/>
      <protection locked="0"/>
    </xf>
    <xf numFmtId="49" fontId="2" fillId="8" borderId="1" xfId="6" applyNumberFormat="1" applyFont="1" applyFill="1" applyBorder="1" applyAlignment="1" applyProtection="1">
      <alignment horizontal="right" vertical="center"/>
      <protection locked="0"/>
    </xf>
    <xf numFmtId="49" fontId="2" fillId="8" borderId="1" xfId="6" applyNumberFormat="1" applyFont="1" applyFill="1" applyBorder="1" applyAlignment="1" applyProtection="1">
      <alignment vertical="center"/>
      <protection locked="0"/>
    </xf>
    <xf numFmtId="49" fontId="11" fillId="7" borderId="20" xfId="6" applyNumberFormat="1" applyFont="1" applyFill="1" applyBorder="1" applyAlignment="1" applyProtection="1">
      <alignment horizontal="left"/>
      <protection locked="0"/>
    </xf>
    <xf numFmtId="49" fontId="11" fillId="7" borderId="23" xfId="6" applyNumberFormat="1" applyFont="1" applyFill="1" applyBorder="1" applyAlignment="1" applyProtection="1">
      <alignment horizontal="left"/>
      <protection locked="0"/>
    </xf>
    <xf numFmtId="2" fontId="11" fillId="8" borderId="14" xfId="6" applyNumberFormat="1" applyFont="1" applyFill="1" applyBorder="1" applyAlignment="1" applyProtection="1">
      <alignment horizontal="right" wrapText="1"/>
      <protection locked="0"/>
    </xf>
    <xf numFmtId="2" fontId="11" fillId="8" borderId="1" xfId="6" applyNumberFormat="1" applyFont="1" applyFill="1" applyBorder="1" applyAlignment="1" applyProtection="1">
      <alignment horizontal="right" wrapText="1"/>
      <protection locked="0"/>
    </xf>
    <xf numFmtId="0" fontId="2" fillId="8" borderId="29" xfId="6" applyNumberFormat="1" applyFont="1" applyFill="1" applyBorder="1" applyAlignment="1" applyProtection="1">
      <alignment horizontal="right"/>
      <protection locked="0"/>
    </xf>
    <xf numFmtId="49" fontId="2" fillId="7" borderId="29" xfId="6" applyNumberFormat="1" applyFont="1" applyFill="1" applyBorder="1" applyAlignment="1" applyProtection="1">
      <alignment horizontal="center" vertical="center" wrapText="1"/>
      <protection locked="0"/>
    </xf>
    <xf numFmtId="49" fontId="2" fillId="8" borderId="15" xfId="6" applyNumberFormat="1" applyFont="1" applyFill="1" applyBorder="1" applyAlignment="1" applyProtection="1">
      <alignment horizontal="right"/>
      <protection locked="0"/>
    </xf>
    <xf numFmtId="49" fontId="2" fillId="8" borderId="20" xfId="6" applyNumberFormat="1" applyFont="1" applyFill="1" applyBorder="1" applyAlignment="1" applyProtection="1">
      <alignment horizontal="right"/>
      <protection locked="0"/>
    </xf>
    <xf numFmtId="49" fontId="2" fillId="7" borderId="20" xfId="6" applyNumberFormat="1" applyFont="1" applyFill="1" applyBorder="1" applyAlignment="1" applyProtection="1">
      <alignment horizontal="right"/>
      <protection locked="0"/>
    </xf>
    <xf numFmtId="49" fontId="2" fillId="7" borderId="23" xfId="6" applyNumberFormat="1" applyFont="1" applyFill="1" applyBorder="1" applyAlignment="1" applyProtection="1">
      <alignment horizontal="right"/>
      <protection locked="0"/>
    </xf>
    <xf numFmtId="49" fontId="2" fillId="8" borderId="30" xfId="6" applyNumberFormat="1" applyFont="1" applyFill="1" applyBorder="1" applyAlignment="1" applyProtection="1">
      <alignment horizontal="right"/>
      <protection locked="0"/>
    </xf>
    <xf numFmtId="49" fontId="2" fillId="8" borderId="14" xfId="6" applyNumberFormat="1" applyFont="1" applyFill="1" applyBorder="1" applyAlignment="1" applyProtection="1">
      <alignment horizontal="center" vertical="center"/>
      <protection locked="0"/>
    </xf>
    <xf numFmtId="49" fontId="2" fillId="8" borderId="29" xfId="6" applyNumberFormat="1" applyFont="1" applyFill="1" applyBorder="1" applyAlignment="1" applyProtection="1">
      <alignment horizontal="center" vertical="center"/>
      <protection locked="0"/>
    </xf>
    <xf numFmtId="49" fontId="2" fillId="8" borderId="1" xfId="6" applyNumberFormat="1" applyFont="1" applyFill="1" applyBorder="1" applyAlignment="1" applyProtection="1">
      <alignment horizontal="center" vertical="center"/>
      <protection locked="0"/>
    </xf>
    <xf numFmtId="0" fontId="2" fillId="8" borderId="32" xfId="6" applyNumberFormat="1" applyFont="1" applyFill="1" applyBorder="1" applyAlignment="1" applyProtection="1">
      <alignment horizontal="right"/>
      <protection locked="0"/>
    </xf>
    <xf numFmtId="14" fontId="2" fillId="7" borderId="31" xfId="6" applyNumberFormat="1" applyFont="1" applyFill="1" applyBorder="1" applyAlignment="1" applyProtection="1">
      <alignment horizontal="right"/>
      <protection locked="0"/>
    </xf>
    <xf numFmtId="0" fontId="2" fillId="7" borderId="32" xfId="6" applyNumberFormat="1" applyFont="1" applyFill="1" applyBorder="1" applyAlignment="1" applyProtection="1">
      <alignment horizontal="right"/>
      <protection locked="0"/>
    </xf>
    <xf numFmtId="49" fontId="2" fillId="7" borderId="29" xfId="6" applyNumberFormat="1" applyFont="1" applyFill="1" applyBorder="1" applyAlignment="1" applyProtection="1">
      <alignment horizontal="right"/>
      <protection locked="0"/>
    </xf>
    <xf numFmtId="49" fontId="2" fillId="8" borderId="15" xfId="6" applyNumberFormat="1" applyFont="1" applyFill="1" applyBorder="1" applyAlignment="1" applyProtection="1">
      <alignment horizontal="left" vertical="center" wrapText="1"/>
      <protection locked="0"/>
    </xf>
    <xf numFmtId="49" fontId="2" fillId="8" borderId="28" xfId="6" applyNumberFormat="1" applyFont="1" applyFill="1" applyBorder="1" applyAlignment="1" applyProtection="1">
      <alignment horizontal="right" vertical="center"/>
      <protection locked="0"/>
    </xf>
    <xf numFmtId="0" fontId="11" fillId="7" borderId="1" xfId="2" applyFont="1" applyFill="1" applyBorder="1" applyProtection="1">
      <protection locked="0"/>
    </xf>
    <xf numFmtId="2" fontId="2" fillId="7" borderId="1" xfId="6" applyNumberFormat="1" applyFont="1" applyFill="1" applyBorder="1" applyAlignment="1" applyProtection="1">
      <alignment horizontal="right" wrapText="1"/>
      <protection locked="0"/>
    </xf>
    <xf numFmtId="49" fontId="2" fillId="8" borderId="15" xfId="6" applyNumberFormat="1" applyFont="1" applyFill="1" applyBorder="1" applyAlignment="1" applyProtection="1">
      <alignment vertical="center" wrapText="1"/>
      <protection locked="0"/>
    </xf>
    <xf numFmtId="49" fontId="2" fillId="8" borderId="20" xfId="6" applyNumberFormat="1" applyFont="1" applyFill="1" applyBorder="1" applyAlignment="1" applyProtection="1">
      <protection locked="0"/>
    </xf>
    <xf numFmtId="2" fontId="2" fillId="7" borderId="22" xfId="6" applyNumberFormat="1" applyFont="1" applyFill="1" applyBorder="1" applyAlignment="1" applyProtection="1">
      <alignment horizontal="right" wrapText="1"/>
      <protection locked="0"/>
    </xf>
    <xf numFmtId="49" fontId="2" fillId="8" borderId="16" xfId="6" applyNumberFormat="1" applyFont="1" applyFill="1" applyBorder="1" applyAlignment="1" applyProtection="1">
      <alignment horizontal="center" vertical="center"/>
      <protection locked="0"/>
    </xf>
    <xf numFmtId="0" fontId="3" fillId="4" borderId="0" xfId="2" applyFont="1" applyProtection="1">
      <protection locked="0"/>
    </xf>
    <xf numFmtId="0" fontId="8" fillId="9" borderId="0" xfId="2" applyFont="1" applyFill="1" applyAlignment="1" applyProtection="1">
      <alignment horizontal="center"/>
      <protection locked="0"/>
    </xf>
    <xf numFmtId="0" fontId="8" fillId="9" borderId="0" xfId="2" applyFont="1" applyFill="1" applyProtection="1">
      <protection locked="0"/>
    </xf>
    <xf numFmtId="49" fontId="2" fillId="7" borderId="30" xfId="6" applyNumberFormat="1" applyFont="1" applyFill="1" applyBorder="1" applyAlignment="1" applyProtection="1">
      <alignment horizontal="left"/>
      <protection locked="0"/>
    </xf>
    <xf numFmtId="49" fontId="12" fillId="7" borderId="22" xfId="6" applyNumberFormat="1" applyFont="1" applyFill="1" applyBorder="1" applyAlignment="1" applyProtection="1">
      <alignment horizontal="right"/>
      <protection locked="0"/>
    </xf>
    <xf numFmtId="49" fontId="13" fillId="7" borderId="1" xfId="6" applyNumberFormat="1" applyFont="1" applyFill="1" applyBorder="1" applyAlignment="1" applyProtection="1">
      <alignment horizontal="right"/>
      <protection locked="0"/>
    </xf>
    <xf numFmtId="49" fontId="13" fillId="7" borderId="19" xfId="6" applyNumberFormat="1" applyFont="1" applyFill="1" applyBorder="1" applyAlignment="1" applyProtection="1">
      <alignment horizontal="right"/>
      <protection locked="0"/>
    </xf>
    <xf numFmtId="14" fontId="13" fillId="7" borderId="31" xfId="6" applyNumberFormat="1" applyFont="1" applyFill="1" applyBorder="1" applyAlignment="1" applyProtection="1">
      <alignment horizontal="right"/>
      <protection locked="0"/>
    </xf>
    <xf numFmtId="14" fontId="13" fillId="7" borderId="1" xfId="6" applyNumberFormat="1" applyFont="1" applyFill="1" applyBorder="1" applyAlignment="1" applyProtection="1">
      <alignment horizontal="right"/>
      <protection locked="0"/>
    </xf>
    <xf numFmtId="49" fontId="13" fillId="7" borderId="29" xfId="6" applyNumberFormat="1" applyFont="1" applyFill="1" applyBorder="1" applyAlignment="1" applyProtection="1">
      <alignment horizontal="center" wrapText="1"/>
      <protection locked="0"/>
    </xf>
    <xf numFmtId="49" fontId="13" fillId="8" borderId="18" xfId="6" applyNumberFormat="1" applyFont="1" applyFill="1" applyBorder="1" applyAlignment="1" applyProtection="1">
      <alignment horizontal="right"/>
      <protection locked="0"/>
    </xf>
    <xf numFmtId="49" fontId="13" fillId="8" borderId="1" xfId="6" applyNumberFormat="1" applyFont="1" applyFill="1" applyBorder="1" applyAlignment="1" applyProtection="1">
      <alignment horizontal="right"/>
      <protection locked="0"/>
    </xf>
    <xf numFmtId="49" fontId="13" fillId="8" borderId="20" xfId="6" applyNumberFormat="1" applyFont="1" applyFill="1" applyBorder="1" applyAlignment="1" applyProtection="1">
      <alignment horizontal="left"/>
      <protection locked="0"/>
    </xf>
    <xf numFmtId="49" fontId="13" fillId="8" borderId="19" xfId="6" applyNumberFormat="1" applyFont="1" applyFill="1" applyBorder="1" applyAlignment="1" applyProtection="1">
      <alignment horizontal="right"/>
      <protection locked="0"/>
    </xf>
    <xf numFmtId="14" fontId="13" fillId="8" borderId="1" xfId="6" applyNumberFormat="1" applyFont="1" applyFill="1" applyBorder="1" applyAlignment="1" applyProtection="1">
      <alignment horizontal="right"/>
      <protection locked="0"/>
    </xf>
    <xf numFmtId="49" fontId="13" fillId="7" borderId="1" xfId="6" applyNumberFormat="1" applyFont="1" applyFill="1" applyBorder="1" applyAlignment="1" applyProtection="1">
      <alignment horizontal="center" wrapText="1"/>
      <protection locked="0"/>
    </xf>
    <xf numFmtId="49" fontId="2" fillId="7" borderId="33" xfId="6" applyNumberFormat="1" applyFont="1" applyFill="1" applyBorder="1" applyAlignment="1" applyProtection="1">
      <alignment horizontal="right"/>
      <protection locked="0"/>
    </xf>
    <xf numFmtId="49" fontId="2" fillId="7" borderId="18" xfId="6" applyNumberFormat="1" applyFont="1" applyFill="1" applyBorder="1" applyAlignment="1" applyProtection="1">
      <alignment horizontal="right"/>
      <protection locked="0"/>
    </xf>
    <xf numFmtId="14" fontId="2" fillId="7" borderId="18" xfId="6" applyNumberFormat="1" applyFont="1" applyFill="1" applyBorder="1" applyAlignment="1" applyProtection="1">
      <alignment horizontal="right"/>
      <protection locked="0"/>
    </xf>
    <xf numFmtId="49" fontId="2" fillId="7" borderId="18" xfId="6" applyNumberFormat="1" applyFont="1" applyFill="1" applyBorder="1" applyAlignment="1" applyProtection="1">
      <alignment horizontal="right" wrapText="1"/>
      <protection locked="0"/>
    </xf>
    <xf numFmtId="165" fontId="2" fillId="7" borderId="18" xfId="6" applyNumberFormat="1" applyFont="1" applyFill="1" applyBorder="1" applyAlignment="1" applyProtection="1">
      <alignment horizontal="right" wrapText="1"/>
      <protection locked="0"/>
    </xf>
    <xf numFmtId="49" fontId="2" fillId="7" borderId="18" xfId="6" applyNumberFormat="1" applyFont="1" applyFill="1" applyBorder="1" applyAlignment="1" applyProtection="1">
      <alignment horizontal="center" wrapText="1"/>
      <protection locked="0"/>
    </xf>
    <xf numFmtId="49" fontId="2" fillId="7" borderId="34" xfId="6" applyNumberFormat="1" applyFont="1" applyFill="1" applyBorder="1" applyAlignment="1" applyProtection="1">
      <alignment horizontal="left"/>
      <protection locked="0"/>
    </xf>
    <xf numFmtId="49" fontId="13" fillId="8" borderId="16" xfId="6" applyNumberFormat="1" applyFont="1" applyFill="1" applyBorder="1" applyAlignment="1" applyProtection="1">
      <alignment horizontal="right"/>
      <protection locked="0"/>
    </xf>
    <xf numFmtId="49" fontId="13" fillId="8" borderId="15" xfId="6" applyNumberFormat="1" applyFont="1" applyFill="1" applyBorder="1" applyAlignment="1" applyProtection="1">
      <alignment horizontal="left"/>
      <protection locked="0"/>
    </xf>
    <xf numFmtId="49" fontId="13" fillId="7" borderId="24" xfId="6" applyNumberFormat="1" applyFont="1" applyFill="1" applyBorder="1" applyAlignment="1" applyProtection="1">
      <alignment horizontal="right"/>
      <protection locked="0"/>
    </xf>
    <xf numFmtId="49" fontId="13" fillId="7" borderId="26" xfId="6" applyNumberFormat="1" applyFont="1" applyFill="1" applyBorder="1" applyAlignment="1" applyProtection="1">
      <alignment horizontal="right"/>
      <protection locked="0"/>
    </xf>
    <xf numFmtId="14" fontId="13" fillId="7" borderId="26" xfId="6" applyNumberFormat="1" applyFont="1" applyFill="1" applyBorder="1" applyAlignment="1" applyProtection="1">
      <alignment horizontal="right"/>
      <protection locked="0"/>
    </xf>
    <xf numFmtId="49" fontId="13" fillId="7" borderId="26" xfId="6" applyNumberFormat="1" applyFont="1" applyFill="1" applyBorder="1" applyAlignment="1" applyProtection="1">
      <alignment horizontal="center" wrapText="1"/>
      <protection locked="0"/>
    </xf>
    <xf numFmtId="49" fontId="2" fillId="7" borderId="26" xfId="6" applyNumberFormat="1" applyFont="1" applyFill="1" applyBorder="1" applyAlignment="1" applyProtection="1">
      <alignment horizontal="right"/>
      <protection locked="0"/>
    </xf>
    <xf numFmtId="14" fontId="2" fillId="7" borderId="26" xfId="6" applyNumberFormat="1" applyFont="1" applyFill="1" applyBorder="1" applyAlignment="1" applyProtection="1">
      <alignment horizontal="right"/>
      <protection locked="0"/>
    </xf>
    <xf numFmtId="49" fontId="2" fillId="7" borderId="26" xfId="6" applyNumberFormat="1" applyFont="1" applyFill="1" applyBorder="1" applyAlignment="1" applyProtection="1">
      <alignment horizontal="right" wrapText="1"/>
      <protection locked="0"/>
    </xf>
    <xf numFmtId="165" fontId="2" fillId="7" borderId="26" xfId="6" applyNumberFormat="1" applyFont="1" applyFill="1" applyBorder="1" applyAlignment="1" applyProtection="1">
      <alignment horizontal="right" wrapText="1"/>
      <protection locked="0"/>
    </xf>
    <xf numFmtId="49" fontId="2" fillId="7" borderId="25" xfId="6" applyNumberFormat="1" applyFont="1" applyFill="1" applyBorder="1" applyAlignment="1" applyProtection="1">
      <alignment horizontal="left"/>
      <protection locked="0"/>
    </xf>
    <xf numFmtId="49" fontId="2" fillId="7" borderId="18" xfId="6" applyNumberFormat="1" applyFont="1" applyFill="1" applyBorder="1" applyAlignment="1" applyProtection="1">
      <alignment horizontal="center" vertical="center" wrapText="1"/>
      <protection locked="0"/>
    </xf>
    <xf numFmtId="49" fontId="2" fillId="7" borderId="17" xfId="6" applyNumberFormat="1" applyFont="1" applyFill="1" applyBorder="1" applyAlignment="1" applyProtection="1">
      <alignment horizontal="center" vertical="center" wrapText="1"/>
      <protection locked="0"/>
    </xf>
    <xf numFmtId="49" fontId="2" fillId="7" borderId="26" xfId="6" applyNumberFormat="1" applyFont="1" applyFill="1" applyBorder="1" applyAlignment="1" applyProtection="1">
      <alignment horizontal="center" vertical="center" wrapText="1"/>
      <protection locked="0"/>
    </xf>
    <xf numFmtId="49" fontId="2" fillId="8" borderId="16" xfId="6" applyNumberFormat="1" applyFont="1" applyFill="1" applyBorder="1" applyAlignment="1" applyProtection="1">
      <alignment horizontal="center" vertical="center" wrapText="1"/>
      <protection locked="0"/>
    </xf>
    <xf numFmtId="49" fontId="2" fillId="8" borderId="17" xfId="6" applyNumberFormat="1" applyFont="1" applyFill="1" applyBorder="1" applyAlignment="1" applyProtection="1">
      <alignment horizontal="center" vertical="center" wrapText="1"/>
      <protection locked="0"/>
    </xf>
    <xf numFmtId="49" fontId="2" fillId="8" borderId="29" xfId="6" applyNumberFormat="1" applyFont="1" applyFill="1" applyBorder="1" applyAlignment="1" applyProtection="1">
      <alignment horizontal="center" vertical="center" wrapText="1"/>
      <protection locked="0"/>
    </xf>
    <xf numFmtId="49" fontId="2" fillId="7" borderId="29" xfId="6" applyNumberFormat="1" applyFont="1" applyFill="1" applyBorder="1" applyAlignment="1" applyProtection="1">
      <alignment horizontal="center" vertical="center" wrapText="1"/>
      <protection locked="0"/>
    </xf>
    <xf numFmtId="49" fontId="2" fillId="8" borderId="18" xfId="6" applyNumberFormat="1" applyFont="1" applyFill="1" applyBorder="1" applyAlignment="1" applyProtection="1">
      <alignment horizontal="center" vertical="center" wrapText="1"/>
      <protection locked="0"/>
    </xf>
    <xf numFmtId="49" fontId="6" fillId="6" borderId="8" xfId="5" applyNumberFormat="1" applyFont="1" applyFill="1" applyBorder="1" applyAlignment="1">
      <alignment horizontal="center" vertical="center" wrapText="1"/>
    </xf>
    <xf numFmtId="49" fontId="6" fillId="6" borderId="9" xfId="5" applyNumberFormat="1" applyFont="1" applyFill="1" applyBorder="1" applyAlignment="1">
      <alignment horizontal="center" vertical="center" wrapText="1"/>
    </xf>
    <xf numFmtId="49" fontId="5" fillId="6" borderId="5" xfId="5" applyNumberFormat="1" applyFont="1" applyFill="1" applyBorder="1" applyAlignment="1">
      <alignment horizontal="center" vertical="center" wrapText="1"/>
    </xf>
    <xf numFmtId="49" fontId="5" fillId="6" borderId="0" xfId="5" applyNumberFormat="1" applyFont="1" applyFill="1" applyAlignment="1">
      <alignment horizontal="center" vertical="center" wrapText="1"/>
    </xf>
    <xf numFmtId="49" fontId="5" fillId="6" borderId="6" xfId="5" applyNumberFormat="1" applyFont="1" applyFill="1" applyBorder="1" applyAlignment="1">
      <alignment horizontal="center" vertical="center" wrapText="1"/>
    </xf>
    <xf numFmtId="49" fontId="6" fillId="6" borderId="3" xfId="5" applyNumberFormat="1" applyFont="1" applyFill="1" applyBorder="1" applyAlignment="1">
      <alignment horizontal="center" vertical="center" wrapText="1"/>
    </xf>
    <xf numFmtId="49" fontId="6" fillId="6" borderId="4" xfId="5" applyNumberFormat="1" applyFont="1" applyFill="1" applyBorder="1" applyAlignment="1">
      <alignment horizontal="center" vertical="center" wrapText="1"/>
    </xf>
    <xf numFmtId="49" fontId="6" fillId="6" borderId="2" xfId="5" applyNumberFormat="1" applyFont="1" applyFill="1" applyBorder="1" applyAlignment="1">
      <alignment horizontal="center" vertical="center" wrapText="1"/>
    </xf>
    <xf numFmtId="49" fontId="6" fillId="6" borderId="5" xfId="5" applyNumberFormat="1" applyFont="1" applyFill="1" applyBorder="1" applyAlignment="1">
      <alignment horizontal="center" vertical="center" wrapText="1"/>
    </xf>
    <xf numFmtId="49" fontId="6" fillId="6" borderId="0" xfId="5" applyNumberFormat="1" applyFont="1" applyFill="1" applyAlignment="1">
      <alignment horizontal="center" vertical="center" wrapText="1"/>
    </xf>
    <xf numFmtId="49" fontId="5" fillId="6" borderId="8" xfId="5" applyNumberFormat="1" applyFont="1" applyFill="1" applyBorder="1" applyAlignment="1">
      <alignment horizontal="center" vertical="center" wrapText="1"/>
    </xf>
    <xf numFmtId="49" fontId="5" fillId="6" borderId="10" xfId="5" applyNumberFormat="1" applyFont="1" applyFill="1" applyBorder="1" applyAlignment="1">
      <alignment horizontal="center" vertical="center" wrapText="1"/>
    </xf>
    <xf numFmtId="49" fontId="5" fillId="6" borderId="9" xfId="5" applyNumberFormat="1" applyFont="1" applyFill="1" applyBorder="1" applyAlignment="1">
      <alignment horizontal="center" vertical="center" wrapText="1"/>
    </xf>
    <xf numFmtId="49" fontId="6" fillId="6" borderId="10" xfId="5" applyNumberFormat="1" applyFont="1" applyFill="1" applyBorder="1" applyAlignment="1">
      <alignment horizontal="center" vertical="center" wrapText="1"/>
    </xf>
    <xf numFmtId="49" fontId="6" fillId="6" borderId="12" xfId="5" applyNumberFormat="1" applyFont="1" applyFill="1" applyBorder="1" applyAlignment="1">
      <alignment horizontal="center" vertical="center" wrapText="1"/>
    </xf>
    <xf numFmtId="49" fontId="6" fillId="6" borderId="25" xfId="5" applyNumberFormat="1" applyFont="1" applyFill="1" applyBorder="1" applyAlignment="1">
      <alignment horizontal="center" vertical="center" wrapText="1"/>
    </xf>
    <xf numFmtId="49" fontId="5" fillId="6" borderId="11" xfId="5" applyNumberFormat="1" applyFont="1" applyFill="1" applyBorder="1" applyAlignment="1">
      <alignment horizontal="center" vertical="center" wrapText="1"/>
    </xf>
    <xf numFmtId="49" fontId="5" fillId="6" borderId="24" xfId="5" applyNumberFormat="1" applyFont="1" applyFill="1" applyBorder="1" applyAlignment="1">
      <alignment horizontal="center" vertical="center" wrapText="1"/>
    </xf>
    <xf numFmtId="49" fontId="5" fillId="6" borderId="12" xfId="5" applyNumberFormat="1" applyFont="1" applyFill="1" applyBorder="1" applyAlignment="1">
      <alignment horizontal="center" vertical="center" wrapText="1"/>
    </xf>
    <xf numFmtId="49" fontId="5" fillId="6" borderId="25" xfId="5" applyNumberFormat="1" applyFont="1" applyFill="1" applyBorder="1" applyAlignment="1">
      <alignment horizontal="center" vertical="center" wrapText="1"/>
    </xf>
    <xf numFmtId="49" fontId="6" fillId="6" borderId="11" xfId="5" applyNumberFormat="1" applyFont="1" applyFill="1" applyBorder="1" applyAlignment="1">
      <alignment horizontal="center" vertical="center" wrapText="1"/>
    </xf>
    <xf numFmtId="49" fontId="6" fillId="6" borderId="24" xfId="5" applyNumberFormat="1" applyFont="1" applyFill="1" applyBorder="1" applyAlignment="1">
      <alignment horizontal="center" vertical="center" wrapText="1"/>
    </xf>
    <xf numFmtId="49" fontId="6" fillId="6" borderId="13" xfId="5" applyNumberFormat="1" applyFont="1" applyFill="1" applyBorder="1" applyAlignment="1">
      <alignment horizontal="center" vertical="center" wrapText="1"/>
    </xf>
    <xf numFmtId="49" fontId="6" fillId="6" borderId="27" xfId="5" applyNumberFormat="1" applyFont="1" applyFill="1" applyBorder="1" applyAlignment="1">
      <alignment horizontal="center" vertical="center" wrapText="1"/>
    </xf>
  </cellXfs>
  <cellStyles count="8">
    <cellStyle name="Comma 2" xfId="6" xr:uid="{62C6D513-EB72-45AC-81A4-06A6DE900521}"/>
    <cellStyle name="Comma 2 2" xfId="7" xr:uid="{4FF6E020-D790-48CE-80E6-F63F093D55E0}"/>
    <cellStyle name="dms_H" xfId="3" xr:uid="{46BCF673-8549-444A-A099-6C5C715D0A5F}"/>
    <cellStyle name="dms_TopHeader" xfId="1" xr:uid="{F1C16428-7D12-4582-BFBE-29E41D654FBB}"/>
    <cellStyle name="Normal" xfId="0" builtinId="0"/>
    <cellStyle name="Normal_D11 2371025  Financial information - 2012 Draft RIN - Ausgrid" xfId="2" xr:uid="{B28C636B-EE03-44AE-9963-B95BC34FF6C0}"/>
    <cellStyle name="Normal_D12 1569  Opex, DMIS, EBSS - 2012 draft RIN - Ausgrid" xfId="4" xr:uid="{6C7E99E3-DEB1-433D-B2EA-E751150578C3}"/>
    <cellStyle name="Normal_D12 16703  Overheads, Avoided Cost, ACS, Demand and Revenue - 2012 draft RIN - Ausgrid" xfId="5" xr:uid="{630E805A-A54A-4A4C-8E1E-B86A3C18A7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752475</xdr:colOff>
      <xdr:row>3</xdr:row>
      <xdr:rowOff>114300</xdr:rowOff>
    </xdr:to>
    <xdr:grpSp>
      <xdr:nvGrpSpPr>
        <xdr:cNvPr id="2" name="Group 2">
          <a:extLst>
            <a:ext uri="{FF2B5EF4-FFF2-40B4-BE49-F238E27FC236}">
              <a16:creationId xmlns:a16="http://schemas.microsoft.com/office/drawing/2014/main" id="{DBA62D79-7D1C-45B8-BB50-942C9B6CE321}"/>
            </a:ext>
          </a:extLst>
        </xdr:cNvPr>
        <xdr:cNvGrpSpPr>
          <a:grpSpLocks/>
        </xdr:cNvGrpSpPr>
      </xdr:nvGrpSpPr>
      <xdr:grpSpPr bwMode="auto">
        <a:xfrm>
          <a:off x="0" y="0"/>
          <a:ext cx="752475" cy="900113"/>
          <a:chOff x="22413" y="11206"/>
          <a:chExt cx="1546410" cy="1080651"/>
        </a:xfrm>
      </xdr:grpSpPr>
      <xdr:sp macro="" textlink="">
        <xdr:nvSpPr>
          <xdr:cNvPr id="3" name="Rectangle 3">
            <a:extLst>
              <a:ext uri="{FF2B5EF4-FFF2-40B4-BE49-F238E27FC236}">
                <a16:creationId xmlns:a16="http://schemas.microsoft.com/office/drawing/2014/main" id="{CBFA9431-23E6-7EEA-5FFA-CC2FCC78AF91}"/>
              </a:ext>
            </a:extLst>
          </xdr:cNvPr>
          <xdr:cNvSpPr>
            <a:spLocks noChangeArrowheads="1"/>
          </xdr:cNvSpPr>
        </xdr:nvSpPr>
        <xdr:spPr bwMode="auto">
          <a:xfrm>
            <a:off x="33619" y="22412"/>
            <a:ext cx="1524628" cy="1069445"/>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F66DF6C5-E85B-48D3-358B-356A89A38C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96941A92-2F5E-A7F3-B6CE-BDA36602DFDE}"/>
              </a:ext>
            </a:extLst>
          </xdr:cNvPr>
          <xdr:cNvSpPr>
            <a:spLocks noChangeArrowheads="1"/>
          </xdr:cNvSpPr>
        </xdr:nvSpPr>
        <xdr:spPr bwMode="auto">
          <a:xfrm>
            <a:off x="139862" y="812979"/>
            <a:ext cx="1350662" cy="23239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grpSp>
    <xdr:clientData/>
  </xdr:twoCellAnchor>
  <xdr:oneCellAnchor>
    <xdr:from>
      <xdr:col>4</xdr:col>
      <xdr:colOff>164897</xdr:colOff>
      <xdr:row>0</xdr:row>
      <xdr:rowOff>110115</xdr:rowOff>
    </xdr:from>
    <xdr:ext cx="7194000" cy="1737158"/>
    <xdr:sp macro="" textlink="">
      <xdr:nvSpPr>
        <xdr:cNvPr id="6" name="TextBox 5">
          <a:extLst>
            <a:ext uri="{FF2B5EF4-FFF2-40B4-BE49-F238E27FC236}">
              <a16:creationId xmlns:a16="http://schemas.microsoft.com/office/drawing/2014/main" id="{DB22B9A9-F089-456B-9BC7-A225A8DE9A47}"/>
            </a:ext>
          </a:extLst>
        </xdr:cNvPr>
        <xdr:cNvSpPr txBox="1"/>
      </xdr:nvSpPr>
      <xdr:spPr>
        <a:xfrm>
          <a:off x="6660947" y="110115"/>
          <a:ext cx="7194000" cy="1737158"/>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AU" sz="2000"/>
            <a:t>Notes:</a:t>
          </a:r>
        </a:p>
        <a:p>
          <a:pPr algn="l"/>
          <a:r>
            <a:rPr lang="en-AU" sz="2000"/>
            <a:t> - The table is designed</a:t>
          </a:r>
          <a:r>
            <a:rPr lang="en-AU" sz="2000" baseline="0"/>
            <a:t> to capture all the requirements regarding</a:t>
          </a:r>
        </a:p>
        <a:p>
          <a:pPr algn="l"/>
          <a:r>
            <a:rPr lang="en-AU" sz="2000" baseline="0"/>
            <a:t> Actual Prices Payable Information as in NGR Part 18A</a:t>
          </a:r>
        </a:p>
        <a:p>
          <a:r>
            <a:rPr lang="en-AU" sz="2000"/>
            <a:t> - Drop</a:t>
          </a:r>
          <a:r>
            <a:rPr lang="en-AU" sz="2000" baseline="0"/>
            <a:t> down lists included for service types in column D, as well as </a:t>
          </a:r>
        </a:p>
        <a:p>
          <a:r>
            <a:rPr lang="en-AU" sz="2000" baseline="0"/>
            <a:t>where there are fixed responses under the rules.</a:t>
          </a:r>
          <a:endParaRPr lang="en-AU" sz="20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refreshError="1"/>
      <sheetData sheetId="1" refreshError="1">
        <row r="3">
          <cell r="B3">
            <v>2011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0FD8E-FB2A-48F3-866A-FBD116ABCCCC}">
  <sheetPr>
    <tabColor theme="9"/>
    <pageSetUpPr fitToPage="1"/>
  </sheetPr>
  <dimension ref="A1:EC375"/>
  <sheetViews>
    <sheetView tabSelected="1" topLeftCell="A11" zoomScale="80" zoomScaleNormal="80" workbookViewId="0">
      <pane xSplit="4" ySplit="3" topLeftCell="E296" activePane="bottomRight" state="frozen"/>
      <selection activeCell="A11" sqref="A11"/>
      <selection pane="topRight" activeCell="E11" sqref="E11"/>
      <selection pane="bottomLeft" activeCell="A14" sqref="A14"/>
      <selection pane="bottomRight" activeCell="H237" sqref="H237"/>
    </sheetView>
  </sheetViews>
  <sheetFormatPr defaultRowHeight="12.75" x14ac:dyDescent="0.2"/>
  <cols>
    <col min="1" max="1" width="11.85546875" style="2" customWidth="1"/>
    <col min="2" max="3" width="23.140625" style="2" customWidth="1"/>
    <col min="4" max="4" width="62.28515625" style="2" bestFit="1" customWidth="1"/>
    <col min="5" max="5" width="27.42578125" style="2" customWidth="1"/>
    <col min="6" max="6" width="27.85546875" style="2" customWidth="1"/>
    <col min="7" max="8" width="22" style="2" customWidth="1"/>
    <col min="9" max="9" width="23.5703125" style="2" customWidth="1"/>
    <col min="10" max="10" width="25.28515625" style="2" customWidth="1"/>
    <col min="11" max="11" width="15.85546875" style="2" customWidth="1"/>
    <col min="12" max="12" width="24.85546875" style="2" customWidth="1"/>
    <col min="13" max="13" width="20.5703125" style="2" customWidth="1"/>
    <col min="14" max="14" width="15.140625" style="2" customWidth="1"/>
    <col min="15" max="15" width="22.5703125" style="2" customWidth="1"/>
    <col min="16" max="16" width="19.5703125" style="2" customWidth="1"/>
    <col min="17" max="17" width="69.7109375" style="2" bestFit="1" customWidth="1"/>
    <col min="18" max="18" width="147.85546875" style="2" bestFit="1" customWidth="1"/>
    <col min="19" max="19" width="51.7109375" style="2" customWidth="1"/>
    <col min="20" max="20" width="39.140625" style="2" customWidth="1"/>
    <col min="21" max="22" width="25.85546875" style="2" customWidth="1"/>
    <col min="23" max="23" width="251" style="21" bestFit="1" customWidth="1"/>
    <col min="24" max="24" width="15.85546875" style="2" customWidth="1"/>
    <col min="25" max="34" width="8.7109375" style="2"/>
    <col min="35" max="45" width="9.140625" style="2" bestFit="1" customWidth="1"/>
    <col min="46" max="46" width="11.140625" style="2" customWidth="1"/>
    <col min="47" max="58" width="9.140625" style="2" bestFit="1" customWidth="1"/>
    <col min="59" max="59" width="10.42578125" style="2" bestFit="1" customWidth="1"/>
    <col min="60" max="70" width="9.140625" style="2" bestFit="1" customWidth="1"/>
    <col min="71" max="71" width="46.85546875" style="2" customWidth="1"/>
    <col min="72" max="72" width="36" style="2" customWidth="1"/>
    <col min="73" max="246" width="8.7109375" style="2"/>
    <col min="247" max="247" width="11.85546875" style="2" customWidth="1"/>
    <col min="248" max="249" width="23.140625" style="2" customWidth="1"/>
    <col min="250" max="250" width="34.85546875" style="2" customWidth="1"/>
    <col min="251" max="251" width="27.42578125" style="2" customWidth="1"/>
    <col min="252" max="252" width="27.85546875" style="2" customWidth="1"/>
    <col min="253" max="255" width="22" style="2" customWidth="1"/>
    <col min="256" max="256" width="33.140625" style="2" customWidth="1"/>
    <col min="257" max="257" width="15.85546875" style="2" customWidth="1"/>
    <col min="258" max="258" width="24.85546875" style="2" customWidth="1"/>
    <col min="259" max="259" width="15.85546875" style="2" customWidth="1"/>
    <col min="260" max="260" width="15.140625" style="2" customWidth="1"/>
    <col min="261" max="261" width="12.140625" style="2" customWidth="1"/>
    <col min="262" max="262" width="14.5703125" style="2" customWidth="1"/>
    <col min="263" max="263" width="13.85546875" style="2" customWidth="1"/>
    <col min="264" max="265" width="15.42578125" style="2" customWidth="1"/>
    <col min="266" max="266" width="14.140625" style="2" customWidth="1"/>
    <col min="267" max="267" width="15.140625" style="2" customWidth="1"/>
    <col min="268" max="268" width="14.85546875" style="2" customWidth="1"/>
    <col min="269" max="269" width="15.5703125" style="2" customWidth="1"/>
    <col min="270" max="280" width="15.85546875" style="2" customWidth="1"/>
    <col min="281" max="301" width="8.7109375" style="2"/>
    <col min="302" max="302" width="11.140625" style="2" customWidth="1"/>
    <col min="303" max="314" width="8.7109375" style="2"/>
    <col min="315" max="315" width="10.42578125" style="2" bestFit="1" customWidth="1"/>
    <col min="316" max="326" width="8.7109375" style="2"/>
    <col min="327" max="327" width="46.85546875" style="2" customWidth="1"/>
    <col min="328" max="328" width="36" style="2" customWidth="1"/>
    <col min="329" max="502" width="8.7109375" style="2"/>
    <col min="503" max="503" width="11.85546875" style="2" customWidth="1"/>
    <col min="504" max="505" width="23.140625" style="2" customWidth="1"/>
    <col min="506" max="506" width="34.85546875" style="2" customWidth="1"/>
    <col min="507" max="507" width="27.42578125" style="2" customWidth="1"/>
    <col min="508" max="508" width="27.85546875" style="2" customWidth="1"/>
    <col min="509" max="511" width="22" style="2" customWidth="1"/>
    <col min="512" max="512" width="33.140625" style="2" customWidth="1"/>
    <col min="513" max="513" width="15.85546875" style="2" customWidth="1"/>
    <col min="514" max="514" width="24.85546875" style="2" customWidth="1"/>
    <col min="515" max="515" width="15.85546875" style="2" customWidth="1"/>
    <col min="516" max="516" width="15.140625" style="2" customWidth="1"/>
    <col min="517" max="517" width="12.140625" style="2" customWidth="1"/>
    <col min="518" max="518" width="14.5703125" style="2" customWidth="1"/>
    <col min="519" max="519" width="13.85546875" style="2" customWidth="1"/>
    <col min="520" max="521" width="15.42578125" style="2" customWidth="1"/>
    <col min="522" max="522" width="14.140625" style="2" customWidth="1"/>
    <col min="523" max="523" width="15.140625" style="2" customWidth="1"/>
    <col min="524" max="524" width="14.85546875" style="2" customWidth="1"/>
    <col min="525" max="525" width="15.5703125" style="2" customWidth="1"/>
    <col min="526" max="536" width="15.85546875" style="2" customWidth="1"/>
    <col min="537" max="557" width="8.7109375" style="2"/>
    <col min="558" max="558" width="11.140625" style="2" customWidth="1"/>
    <col min="559" max="570" width="8.7109375" style="2"/>
    <col min="571" max="571" width="10.42578125" style="2" bestFit="1" customWidth="1"/>
    <col min="572" max="582" width="8.7109375" style="2"/>
    <col min="583" max="583" width="46.85546875" style="2" customWidth="1"/>
    <col min="584" max="584" width="36" style="2" customWidth="1"/>
    <col min="585" max="758" width="8.7109375" style="2"/>
    <col min="759" max="759" width="11.85546875" style="2" customWidth="1"/>
    <col min="760" max="761" width="23.140625" style="2" customWidth="1"/>
    <col min="762" max="762" width="34.85546875" style="2" customWidth="1"/>
    <col min="763" max="763" width="27.42578125" style="2" customWidth="1"/>
    <col min="764" max="764" width="27.85546875" style="2" customWidth="1"/>
    <col min="765" max="767" width="22" style="2" customWidth="1"/>
    <col min="768" max="768" width="33.140625" style="2" customWidth="1"/>
    <col min="769" max="769" width="15.85546875" style="2" customWidth="1"/>
    <col min="770" max="770" width="24.85546875" style="2" customWidth="1"/>
    <col min="771" max="771" width="15.85546875" style="2" customWidth="1"/>
    <col min="772" max="772" width="15.140625" style="2" customWidth="1"/>
    <col min="773" max="773" width="12.140625" style="2" customWidth="1"/>
    <col min="774" max="774" width="14.5703125" style="2" customWidth="1"/>
    <col min="775" max="775" width="13.85546875" style="2" customWidth="1"/>
    <col min="776" max="777" width="15.42578125" style="2" customWidth="1"/>
    <col min="778" max="778" width="14.140625" style="2" customWidth="1"/>
    <col min="779" max="779" width="15.140625" style="2" customWidth="1"/>
    <col min="780" max="780" width="14.85546875" style="2" customWidth="1"/>
    <col min="781" max="781" width="15.5703125" style="2" customWidth="1"/>
    <col min="782" max="792" width="15.85546875" style="2" customWidth="1"/>
    <col min="793" max="813" width="8.7109375" style="2"/>
    <col min="814" max="814" width="11.140625" style="2" customWidth="1"/>
    <col min="815" max="826" width="8.7109375" style="2"/>
    <col min="827" max="827" width="10.42578125" style="2" bestFit="1" customWidth="1"/>
    <col min="828" max="838" width="8.7109375" style="2"/>
    <col min="839" max="839" width="46.85546875" style="2" customWidth="1"/>
    <col min="840" max="840" width="36" style="2" customWidth="1"/>
    <col min="841" max="1014" width="8.7109375" style="2"/>
    <col min="1015" max="1015" width="11.85546875" style="2" customWidth="1"/>
    <col min="1016" max="1017" width="23.140625" style="2" customWidth="1"/>
    <col min="1018" max="1018" width="34.85546875" style="2" customWidth="1"/>
    <col min="1019" max="1019" width="27.42578125" style="2" customWidth="1"/>
    <col min="1020" max="1020" width="27.85546875" style="2" customWidth="1"/>
    <col min="1021" max="1023" width="22" style="2" customWidth="1"/>
    <col min="1024" max="1024" width="33.140625" style="2" customWidth="1"/>
    <col min="1025" max="1025" width="15.85546875" style="2" customWidth="1"/>
    <col min="1026" max="1026" width="24.85546875" style="2" customWidth="1"/>
    <col min="1027" max="1027" width="15.85546875" style="2" customWidth="1"/>
    <col min="1028" max="1028" width="15.140625" style="2" customWidth="1"/>
    <col min="1029" max="1029" width="12.140625" style="2" customWidth="1"/>
    <col min="1030" max="1030" width="14.5703125" style="2" customWidth="1"/>
    <col min="1031" max="1031" width="13.85546875" style="2" customWidth="1"/>
    <col min="1032" max="1033" width="15.42578125" style="2" customWidth="1"/>
    <col min="1034" max="1034" width="14.140625" style="2" customWidth="1"/>
    <col min="1035" max="1035" width="15.140625" style="2" customWidth="1"/>
    <col min="1036" max="1036" width="14.85546875" style="2" customWidth="1"/>
    <col min="1037" max="1037" width="15.5703125" style="2" customWidth="1"/>
    <col min="1038" max="1048" width="15.85546875" style="2" customWidth="1"/>
    <col min="1049" max="1069" width="8.7109375" style="2"/>
    <col min="1070" max="1070" width="11.140625" style="2" customWidth="1"/>
    <col min="1071" max="1082" width="8.7109375" style="2"/>
    <col min="1083" max="1083" width="10.42578125" style="2" bestFit="1" customWidth="1"/>
    <col min="1084" max="1094" width="8.7109375" style="2"/>
    <col min="1095" max="1095" width="46.85546875" style="2" customWidth="1"/>
    <col min="1096" max="1096" width="36" style="2" customWidth="1"/>
    <col min="1097" max="1270" width="8.7109375" style="2"/>
    <col min="1271" max="1271" width="11.85546875" style="2" customWidth="1"/>
    <col min="1272" max="1273" width="23.140625" style="2" customWidth="1"/>
    <col min="1274" max="1274" width="34.85546875" style="2" customWidth="1"/>
    <col min="1275" max="1275" width="27.42578125" style="2" customWidth="1"/>
    <col min="1276" max="1276" width="27.85546875" style="2" customWidth="1"/>
    <col min="1277" max="1279" width="22" style="2" customWidth="1"/>
    <col min="1280" max="1280" width="33.140625" style="2" customWidth="1"/>
    <col min="1281" max="1281" width="15.85546875" style="2" customWidth="1"/>
    <col min="1282" max="1282" width="24.85546875" style="2" customWidth="1"/>
    <col min="1283" max="1283" width="15.85546875" style="2" customWidth="1"/>
    <col min="1284" max="1284" width="15.140625" style="2" customWidth="1"/>
    <col min="1285" max="1285" width="12.140625" style="2" customWidth="1"/>
    <col min="1286" max="1286" width="14.5703125" style="2" customWidth="1"/>
    <col min="1287" max="1287" width="13.85546875" style="2" customWidth="1"/>
    <col min="1288" max="1289" width="15.42578125" style="2" customWidth="1"/>
    <col min="1290" max="1290" width="14.140625" style="2" customWidth="1"/>
    <col min="1291" max="1291" width="15.140625" style="2" customWidth="1"/>
    <col min="1292" max="1292" width="14.85546875" style="2" customWidth="1"/>
    <col min="1293" max="1293" width="15.5703125" style="2" customWidth="1"/>
    <col min="1294" max="1304" width="15.85546875" style="2" customWidth="1"/>
    <col min="1305" max="1325" width="8.7109375" style="2"/>
    <col min="1326" max="1326" width="11.140625" style="2" customWidth="1"/>
    <col min="1327" max="1338" width="8.7109375" style="2"/>
    <col min="1339" max="1339" width="10.42578125" style="2" bestFit="1" customWidth="1"/>
    <col min="1340" max="1350" width="8.7109375" style="2"/>
    <col min="1351" max="1351" width="46.85546875" style="2" customWidth="1"/>
    <col min="1352" max="1352" width="36" style="2" customWidth="1"/>
    <col min="1353" max="1526" width="8.7109375" style="2"/>
    <col min="1527" max="1527" width="11.85546875" style="2" customWidth="1"/>
    <col min="1528" max="1529" width="23.140625" style="2" customWidth="1"/>
    <col min="1530" max="1530" width="34.85546875" style="2" customWidth="1"/>
    <col min="1531" max="1531" width="27.42578125" style="2" customWidth="1"/>
    <col min="1532" max="1532" width="27.85546875" style="2" customWidth="1"/>
    <col min="1533" max="1535" width="22" style="2" customWidth="1"/>
    <col min="1536" max="1536" width="33.140625" style="2" customWidth="1"/>
    <col min="1537" max="1537" width="15.85546875" style="2" customWidth="1"/>
    <col min="1538" max="1538" width="24.85546875" style="2" customWidth="1"/>
    <col min="1539" max="1539" width="15.85546875" style="2" customWidth="1"/>
    <col min="1540" max="1540" width="15.140625" style="2" customWidth="1"/>
    <col min="1541" max="1541" width="12.140625" style="2" customWidth="1"/>
    <col min="1542" max="1542" width="14.5703125" style="2" customWidth="1"/>
    <col min="1543" max="1543" width="13.85546875" style="2" customWidth="1"/>
    <col min="1544" max="1545" width="15.42578125" style="2" customWidth="1"/>
    <col min="1546" max="1546" width="14.140625" style="2" customWidth="1"/>
    <col min="1547" max="1547" width="15.140625" style="2" customWidth="1"/>
    <col min="1548" max="1548" width="14.85546875" style="2" customWidth="1"/>
    <col min="1549" max="1549" width="15.5703125" style="2" customWidth="1"/>
    <col min="1550" max="1560" width="15.85546875" style="2" customWidth="1"/>
    <col min="1561" max="1581" width="8.7109375" style="2"/>
    <col min="1582" max="1582" width="11.140625" style="2" customWidth="1"/>
    <col min="1583" max="1594" width="8.7109375" style="2"/>
    <col min="1595" max="1595" width="10.42578125" style="2" bestFit="1" customWidth="1"/>
    <col min="1596" max="1606" width="8.7109375" style="2"/>
    <col min="1607" max="1607" width="46.85546875" style="2" customWidth="1"/>
    <col min="1608" max="1608" width="36" style="2" customWidth="1"/>
    <col min="1609" max="1782" width="8.7109375" style="2"/>
    <col min="1783" max="1783" width="11.85546875" style="2" customWidth="1"/>
    <col min="1784" max="1785" width="23.140625" style="2" customWidth="1"/>
    <col min="1786" max="1786" width="34.85546875" style="2" customWidth="1"/>
    <col min="1787" max="1787" width="27.42578125" style="2" customWidth="1"/>
    <col min="1788" max="1788" width="27.85546875" style="2" customWidth="1"/>
    <col min="1789" max="1791" width="22" style="2" customWidth="1"/>
    <col min="1792" max="1792" width="33.140625" style="2" customWidth="1"/>
    <col min="1793" max="1793" width="15.85546875" style="2" customWidth="1"/>
    <col min="1794" max="1794" width="24.85546875" style="2" customWidth="1"/>
    <col min="1795" max="1795" width="15.85546875" style="2" customWidth="1"/>
    <col min="1796" max="1796" width="15.140625" style="2" customWidth="1"/>
    <col min="1797" max="1797" width="12.140625" style="2" customWidth="1"/>
    <col min="1798" max="1798" width="14.5703125" style="2" customWidth="1"/>
    <col min="1799" max="1799" width="13.85546875" style="2" customWidth="1"/>
    <col min="1800" max="1801" width="15.42578125" style="2" customWidth="1"/>
    <col min="1802" max="1802" width="14.140625" style="2" customWidth="1"/>
    <col min="1803" max="1803" width="15.140625" style="2" customWidth="1"/>
    <col min="1804" max="1804" width="14.85546875" style="2" customWidth="1"/>
    <col min="1805" max="1805" width="15.5703125" style="2" customWidth="1"/>
    <col min="1806" max="1816" width="15.85546875" style="2" customWidth="1"/>
    <col min="1817" max="1837" width="8.7109375" style="2"/>
    <col min="1838" max="1838" width="11.140625" style="2" customWidth="1"/>
    <col min="1839" max="1850" width="8.7109375" style="2"/>
    <col min="1851" max="1851" width="10.42578125" style="2" bestFit="1" customWidth="1"/>
    <col min="1852" max="1862" width="8.7109375" style="2"/>
    <col min="1863" max="1863" width="46.85546875" style="2" customWidth="1"/>
    <col min="1864" max="1864" width="36" style="2" customWidth="1"/>
    <col min="1865" max="2038" width="8.7109375" style="2"/>
    <col min="2039" max="2039" width="11.85546875" style="2" customWidth="1"/>
    <col min="2040" max="2041" width="23.140625" style="2" customWidth="1"/>
    <col min="2042" max="2042" width="34.85546875" style="2" customWidth="1"/>
    <col min="2043" max="2043" width="27.42578125" style="2" customWidth="1"/>
    <col min="2044" max="2044" width="27.85546875" style="2" customWidth="1"/>
    <col min="2045" max="2047" width="22" style="2" customWidth="1"/>
    <col min="2048" max="2048" width="33.140625" style="2" customWidth="1"/>
    <col min="2049" max="2049" width="15.85546875" style="2" customWidth="1"/>
    <col min="2050" max="2050" width="24.85546875" style="2" customWidth="1"/>
    <col min="2051" max="2051" width="15.85546875" style="2" customWidth="1"/>
    <col min="2052" max="2052" width="15.140625" style="2" customWidth="1"/>
    <col min="2053" max="2053" width="12.140625" style="2" customWidth="1"/>
    <col min="2054" max="2054" width="14.5703125" style="2" customWidth="1"/>
    <col min="2055" max="2055" width="13.85546875" style="2" customWidth="1"/>
    <col min="2056" max="2057" width="15.42578125" style="2" customWidth="1"/>
    <col min="2058" max="2058" width="14.140625" style="2" customWidth="1"/>
    <col min="2059" max="2059" width="15.140625" style="2" customWidth="1"/>
    <col min="2060" max="2060" width="14.85546875" style="2" customWidth="1"/>
    <col min="2061" max="2061" width="15.5703125" style="2" customWidth="1"/>
    <col min="2062" max="2072" width="15.85546875" style="2" customWidth="1"/>
    <col min="2073" max="2093" width="8.7109375" style="2"/>
    <col min="2094" max="2094" width="11.140625" style="2" customWidth="1"/>
    <col min="2095" max="2106" width="8.7109375" style="2"/>
    <col min="2107" max="2107" width="10.42578125" style="2" bestFit="1" customWidth="1"/>
    <col min="2108" max="2118" width="8.7109375" style="2"/>
    <col min="2119" max="2119" width="46.85546875" style="2" customWidth="1"/>
    <col min="2120" max="2120" width="36" style="2" customWidth="1"/>
    <col min="2121" max="2294" width="8.7109375" style="2"/>
    <col min="2295" max="2295" width="11.85546875" style="2" customWidth="1"/>
    <col min="2296" max="2297" width="23.140625" style="2" customWidth="1"/>
    <col min="2298" max="2298" width="34.85546875" style="2" customWidth="1"/>
    <col min="2299" max="2299" width="27.42578125" style="2" customWidth="1"/>
    <col min="2300" max="2300" width="27.85546875" style="2" customWidth="1"/>
    <col min="2301" max="2303" width="22" style="2" customWidth="1"/>
    <col min="2304" max="2304" width="33.140625" style="2" customWidth="1"/>
    <col min="2305" max="2305" width="15.85546875" style="2" customWidth="1"/>
    <col min="2306" max="2306" width="24.85546875" style="2" customWidth="1"/>
    <col min="2307" max="2307" width="15.85546875" style="2" customWidth="1"/>
    <col min="2308" max="2308" width="15.140625" style="2" customWidth="1"/>
    <col min="2309" max="2309" width="12.140625" style="2" customWidth="1"/>
    <col min="2310" max="2310" width="14.5703125" style="2" customWidth="1"/>
    <col min="2311" max="2311" width="13.85546875" style="2" customWidth="1"/>
    <col min="2312" max="2313" width="15.42578125" style="2" customWidth="1"/>
    <col min="2314" max="2314" width="14.140625" style="2" customWidth="1"/>
    <col min="2315" max="2315" width="15.140625" style="2" customWidth="1"/>
    <col min="2316" max="2316" width="14.85546875" style="2" customWidth="1"/>
    <col min="2317" max="2317" width="15.5703125" style="2" customWidth="1"/>
    <col min="2318" max="2328" width="15.85546875" style="2" customWidth="1"/>
    <col min="2329" max="2349" width="8.7109375" style="2"/>
    <col min="2350" max="2350" width="11.140625" style="2" customWidth="1"/>
    <col min="2351" max="2362" width="8.7109375" style="2"/>
    <col min="2363" max="2363" width="10.42578125" style="2" bestFit="1" customWidth="1"/>
    <col min="2364" max="2374" width="8.7109375" style="2"/>
    <col min="2375" max="2375" width="46.85546875" style="2" customWidth="1"/>
    <col min="2376" max="2376" width="36" style="2" customWidth="1"/>
    <col min="2377" max="2550" width="8.7109375" style="2"/>
    <col min="2551" max="2551" width="11.85546875" style="2" customWidth="1"/>
    <col min="2552" max="2553" width="23.140625" style="2" customWidth="1"/>
    <col min="2554" max="2554" width="34.85546875" style="2" customWidth="1"/>
    <col min="2555" max="2555" width="27.42578125" style="2" customWidth="1"/>
    <col min="2556" max="2556" width="27.85546875" style="2" customWidth="1"/>
    <col min="2557" max="2559" width="22" style="2" customWidth="1"/>
    <col min="2560" max="2560" width="33.140625" style="2" customWidth="1"/>
    <col min="2561" max="2561" width="15.85546875" style="2" customWidth="1"/>
    <col min="2562" max="2562" width="24.85546875" style="2" customWidth="1"/>
    <col min="2563" max="2563" width="15.85546875" style="2" customWidth="1"/>
    <col min="2564" max="2564" width="15.140625" style="2" customWidth="1"/>
    <col min="2565" max="2565" width="12.140625" style="2" customWidth="1"/>
    <col min="2566" max="2566" width="14.5703125" style="2" customWidth="1"/>
    <col min="2567" max="2567" width="13.85546875" style="2" customWidth="1"/>
    <col min="2568" max="2569" width="15.42578125" style="2" customWidth="1"/>
    <col min="2570" max="2570" width="14.140625" style="2" customWidth="1"/>
    <col min="2571" max="2571" width="15.140625" style="2" customWidth="1"/>
    <col min="2572" max="2572" width="14.85546875" style="2" customWidth="1"/>
    <col min="2573" max="2573" width="15.5703125" style="2" customWidth="1"/>
    <col min="2574" max="2584" width="15.85546875" style="2" customWidth="1"/>
    <col min="2585" max="2605" width="8.7109375" style="2"/>
    <col min="2606" max="2606" width="11.140625" style="2" customWidth="1"/>
    <col min="2607" max="2618" width="8.7109375" style="2"/>
    <col min="2619" max="2619" width="10.42578125" style="2" bestFit="1" customWidth="1"/>
    <col min="2620" max="2630" width="8.7109375" style="2"/>
    <col min="2631" max="2631" width="46.85546875" style="2" customWidth="1"/>
    <col min="2632" max="2632" width="36" style="2" customWidth="1"/>
    <col min="2633" max="2806" width="8.7109375" style="2"/>
    <col min="2807" max="2807" width="11.85546875" style="2" customWidth="1"/>
    <col min="2808" max="2809" width="23.140625" style="2" customWidth="1"/>
    <col min="2810" max="2810" width="34.85546875" style="2" customWidth="1"/>
    <col min="2811" max="2811" width="27.42578125" style="2" customWidth="1"/>
    <col min="2812" max="2812" width="27.85546875" style="2" customWidth="1"/>
    <col min="2813" max="2815" width="22" style="2" customWidth="1"/>
    <col min="2816" max="2816" width="33.140625" style="2" customWidth="1"/>
    <col min="2817" max="2817" width="15.85546875" style="2" customWidth="1"/>
    <col min="2818" max="2818" width="24.85546875" style="2" customWidth="1"/>
    <col min="2819" max="2819" width="15.85546875" style="2" customWidth="1"/>
    <col min="2820" max="2820" width="15.140625" style="2" customWidth="1"/>
    <col min="2821" max="2821" width="12.140625" style="2" customWidth="1"/>
    <col min="2822" max="2822" width="14.5703125" style="2" customWidth="1"/>
    <col min="2823" max="2823" width="13.85546875" style="2" customWidth="1"/>
    <col min="2824" max="2825" width="15.42578125" style="2" customWidth="1"/>
    <col min="2826" max="2826" width="14.140625" style="2" customWidth="1"/>
    <col min="2827" max="2827" width="15.140625" style="2" customWidth="1"/>
    <col min="2828" max="2828" width="14.85546875" style="2" customWidth="1"/>
    <col min="2829" max="2829" width="15.5703125" style="2" customWidth="1"/>
    <col min="2830" max="2840" width="15.85546875" style="2" customWidth="1"/>
    <col min="2841" max="2861" width="8.7109375" style="2"/>
    <col min="2862" max="2862" width="11.140625" style="2" customWidth="1"/>
    <col min="2863" max="2874" width="8.7109375" style="2"/>
    <col min="2875" max="2875" width="10.42578125" style="2" bestFit="1" customWidth="1"/>
    <col min="2876" max="2886" width="8.7109375" style="2"/>
    <col min="2887" max="2887" width="46.85546875" style="2" customWidth="1"/>
    <col min="2888" max="2888" width="36" style="2" customWidth="1"/>
    <col min="2889" max="3062" width="8.7109375" style="2"/>
    <col min="3063" max="3063" width="11.85546875" style="2" customWidth="1"/>
    <col min="3064" max="3065" width="23.140625" style="2" customWidth="1"/>
    <col min="3066" max="3066" width="34.85546875" style="2" customWidth="1"/>
    <col min="3067" max="3067" width="27.42578125" style="2" customWidth="1"/>
    <col min="3068" max="3068" width="27.85546875" style="2" customWidth="1"/>
    <col min="3069" max="3071" width="22" style="2" customWidth="1"/>
    <col min="3072" max="3072" width="33.140625" style="2" customWidth="1"/>
    <col min="3073" max="3073" width="15.85546875" style="2" customWidth="1"/>
    <col min="3074" max="3074" width="24.85546875" style="2" customWidth="1"/>
    <col min="3075" max="3075" width="15.85546875" style="2" customWidth="1"/>
    <col min="3076" max="3076" width="15.140625" style="2" customWidth="1"/>
    <col min="3077" max="3077" width="12.140625" style="2" customWidth="1"/>
    <col min="3078" max="3078" width="14.5703125" style="2" customWidth="1"/>
    <col min="3079" max="3079" width="13.85546875" style="2" customWidth="1"/>
    <col min="3080" max="3081" width="15.42578125" style="2" customWidth="1"/>
    <col min="3082" max="3082" width="14.140625" style="2" customWidth="1"/>
    <col min="3083" max="3083" width="15.140625" style="2" customWidth="1"/>
    <col min="3084" max="3084" width="14.85546875" style="2" customWidth="1"/>
    <col min="3085" max="3085" width="15.5703125" style="2" customWidth="1"/>
    <col min="3086" max="3096" width="15.85546875" style="2" customWidth="1"/>
    <col min="3097" max="3117" width="8.7109375" style="2"/>
    <col min="3118" max="3118" width="11.140625" style="2" customWidth="1"/>
    <col min="3119" max="3130" width="8.7109375" style="2"/>
    <col min="3131" max="3131" width="10.42578125" style="2" bestFit="1" customWidth="1"/>
    <col min="3132" max="3142" width="8.7109375" style="2"/>
    <col min="3143" max="3143" width="46.85546875" style="2" customWidth="1"/>
    <col min="3144" max="3144" width="36" style="2" customWidth="1"/>
    <col min="3145" max="3318" width="8.7109375" style="2"/>
    <col min="3319" max="3319" width="11.85546875" style="2" customWidth="1"/>
    <col min="3320" max="3321" width="23.140625" style="2" customWidth="1"/>
    <col min="3322" max="3322" width="34.85546875" style="2" customWidth="1"/>
    <col min="3323" max="3323" width="27.42578125" style="2" customWidth="1"/>
    <col min="3324" max="3324" width="27.85546875" style="2" customWidth="1"/>
    <col min="3325" max="3327" width="22" style="2" customWidth="1"/>
    <col min="3328" max="3328" width="33.140625" style="2" customWidth="1"/>
    <col min="3329" max="3329" width="15.85546875" style="2" customWidth="1"/>
    <col min="3330" max="3330" width="24.85546875" style="2" customWidth="1"/>
    <col min="3331" max="3331" width="15.85546875" style="2" customWidth="1"/>
    <col min="3332" max="3332" width="15.140625" style="2" customWidth="1"/>
    <col min="3333" max="3333" width="12.140625" style="2" customWidth="1"/>
    <col min="3334" max="3334" width="14.5703125" style="2" customWidth="1"/>
    <col min="3335" max="3335" width="13.85546875" style="2" customWidth="1"/>
    <col min="3336" max="3337" width="15.42578125" style="2" customWidth="1"/>
    <col min="3338" max="3338" width="14.140625" style="2" customWidth="1"/>
    <col min="3339" max="3339" width="15.140625" style="2" customWidth="1"/>
    <col min="3340" max="3340" width="14.85546875" style="2" customWidth="1"/>
    <col min="3341" max="3341" width="15.5703125" style="2" customWidth="1"/>
    <col min="3342" max="3352" width="15.85546875" style="2" customWidth="1"/>
    <col min="3353" max="3373" width="8.7109375" style="2"/>
    <col min="3374" max="3374" width="11.140625" style="2" customWidth="1"/>
    <col min="3375" max="3386" width="8.7109375" style="2"/>
    <col min="3387" max="3387" width="10.42578125" style="2" bestFit="1" customWidth="1"/>
    <col min="3388" max="3398" width="8.7109375" style="2"/>
    <col min="3399" max="3399" width="46.85546875" style="2" customWidth="1"/>
    <col min="3400" max="3400" width="36" style="2" customWidth="1"/>
    <col min="3401" max="3574" width="8.7109375" style="2"/>
    <col min="3575" max="3575" width="11.85546875" style="2" customWidth="1"/>
    <col min="3576" max="3577" width="23.140625" style="2" customWidth="1"/>
    <col min="3578" max="3578" width="34.85546875" style="2" customWidth="1"/>
    <col min="3579" max="3579" width="27.42578125" style="2" customWidth="1"/>
    <col min="3580" max="3580" width="27.85546875" style="2" customWidth="1"/>
    <col min="3581" max="3583" width="22" style="2" customWidth="1"/>
    <col min="3584" max="3584" width="33.140625" style="2" customWidth="1"/>
    <col min="3585" max="3585" width="15.85546875" style="2" customWidth="1"/>
    <col min="3586" max="3586" width="24.85546875" style="2" customWidth="1"/>
    <col min="3587" max="3587" width="15.85546875" style="2" customWidth="1"/>
    <col min="3588" max="3588" width="15.140625" style="2" customWidth="1"/>
    <col min="3589" max="3589" width="12.140625" style="2" customWidth="1"/>
    <col min="3590" max="3590" width="14.5703125" style="2" customWidth="1"/>
    <col min="3591" max="3591" width="13.85546875" style="2" customWidth="1"/>
    <col min="3592" max="3593" width="15.42578125" style="2" customWidth="1"/>
    <col min="3594" max="3594" width="14.140625" style="2" customWidth="1"/>
    <col min="3595" max="3595" width="15.140625" style="2" customWidth="1"/>
    <col min="3596" max="3596" width="14.85546875" style="2" customWidth="1"/>
    <col min="3597" max="3597" width="15.5703125" style="2" customWidth="1"/>
    <col min="3598" max="3608" width="15.85546875" style="2" customWidth="1"/>
    <col min="3609" max="3629" width="8.7109375" style="2"/>
    <col min="3630" max="3630" width="11.140625" style="2" customWidth="1"/>
    <col min="3631" max="3642" width="8.7109375" style="2"/>
    <col min="3643" max="3643" width="10.42578125" style="2" bestFit="1" customWidth="1"/>
    <col min="3644" max="3654" width="8.7109375" style="2"/>
    <col min="3655" max="3655" width="46.85546875" style="2" customWidth="1"/>
    <col min="3656" max="3656" width="36" style="2" customWidth="1"/>
    <col min="3657" max="3830" width="8.7109375" style="2"/>
    <col min="3831" max="3831" width="11.85546875" style="2" customWidth="1"/>
    <col min="3832" max="3833" width="23.140625" style="2" customWidth="1"/>
    <col min="3834" max="3834" width="34.85546875" style="2" customWidth="1"/>
    <col min="3835" max="3835" width="27.42578125" style="2" customWidth="1"/>
    <col min="3836" max="3836" width="27.85546875" style="2" customWidth="1"/>
    <col min="3837" max="3839" width="22" style="2" customWidth="1"/>
    <col min="3840" max="3840" width="33.140625" style="2" customWidth="1"/>
    <col min="3841" max="3841" width="15.85546875" style="2" customWidth="1"/>
    <col min="3842" max="3842" width="24.85546875" style="2" customWidth="1"/>
    <col min="3843" max="3843" width="15.85546875" style="2" customWidth="1"/>
    <col min="3844" max="3844" width="15.140625" style="2" customWidth="1"/>
    <col min="3845" max="3845" width="12.140625" style="2" customWidth="1"/>
    <col min="3846" max="3846" width="14.5703125" style="2" customWidth="1"/>
    <col min="3847" max="3847" width="13.85546875" style="2" customWidth="1"/>
    <col min="3848" max="3849" width="15.42578125" style="2" customWidth="1"/>
    <col min="3850" max="3850" width="14.140625" style="2" customWidth="1"/>
    <col min="3851" max="3851" width="15.140625" style="2" customWidth="1"/>
    <col min="3852" max="3852" width="14.85546875" style="2" customWidth="1"/>
    <col min="3853" max="3853" width="15.5703125" style="2" customWidth="1"/>
    <col min="3854" max="3864" width="15.85546875" style="2" customWidth="1"/>
    <col min="3865" max="3885" width="8.7109375" style="2"/>
    <col min="3886" max="3886" width="11.140625" style="2" customWidth="1"/>
    <col min="3887" max="3898" width="8.7109375" style="2"/>
    <col min="3899" max="3899" width="10.42578125" style="2" bestFit="1" customWidth="1"/>
    <col min="3900" max="3910" width="8.7109375" style="2"/>
    <col min="3911" max="3911" width="46.85546875" style="2" customWidth="1"/>
    <col min="3912" max="3912" width="36" style="2" customWidth="1"/>
    <col min="3913" max="4086" width="8.7109375" style="2"/>
    <col min="4087" max="4087" width="11.85546875" style="2" customWidth="1"/>
    <col min="4088" max="4089" width="23.140625" style="2" customWidth="1"/>
    <col min="4090" max="4090" width="34.85546875" style="2" customWidth="1"/>
    <col min="4091" max="4091" width="27.42578125" style="2" customWidth="1"/>
    <col min="4092" max="4092" width="27.85546875" style="2" customWidth="1"/>
    <col min="4093" max="4095" width="22" style="2" customWidth="1"/>
    <col min="4096" max="4096" width="33.140625" style="2" customWidth="1"/>
    <col min="4097" max="4097" width="15.85546875" style="2" customWidth="1"/>
    <col min="4098" max="4098" width="24.85546875" style="2" customWidth="1"/>
    <col min="4099" max="4099" width="15.85546875" style="2" customWidth="1"/>
    <col min="4100" max="4100" width="15.140625" style="2" customWidth="1"/>
    <col min="4101" max="4101" width="12.140625" style="2" customWidth="1"/>
    <col min="4102" max="4102" width="14.5703125" style="2" customWidth="1"/>
    <col min="4103" max="4103" width="13.85546875" style="2" customWidth="1"/>
    <col min="4104" max="4105" width="15.42578125" style="2" customWidth="1"/>
    <col min="4106" max="4106" width="14.140625" style="2" customWidth="1"/>
    <col min="4107" max="4107" width="15.140625" style="2" customWidth="1"/>
    <col min="4108" max="4108" width="14.85546875" style="2" customWidth="1"/>
    <col min="4109" max="4109" width="15.5703125" style="2" customWidth="1"/>
    <col min="4110" max="4120" width="15.85546875" style="2" customWidth="1"/>
    <col min="4121" max="4141" width="8.7109375" style="2"/>
    <col min="4142" max="4142" width="11.140625" style="2" customWidth="1"/>
    <col min="4143" max="4154" width="8.7109375" style="2"/>
    <col min="4155" max="4155" width="10.42578125" style="2" bestFit="1" customWidth="1"/>
    <col min="4156" max="4166" width="8.7109375" style="2"/>
    <col min="4167" max="4167" width="46.85546875" style="2" customWidth="1"/>
    <col min="4168" max="4168" width="36" style="2" customWidth="1"/>
    <col min="4169" max="4342" width="8.7109375" style="2"/>
    <col min="4343" max="4343" width="11.85546875" style="2" customWidth="1"/>
    <col min="4344" max="4345" width="23.140625" style="2" customWidth="1"/>
    <col min="4346" max="4346" width="34.85546875" style="2" customWidth="1"/>
    <col min="4347" max="4347" width="27.42578125" style="2" customWidth="1"/>
    <col min="4348" max="4348" width="27.85546875" style="2" customWidth="1"/>
    <col min="4349" max="4351" width="22" style="2" customWidth="1"/>
    <col min="4352" max="4352" width="33.140625" style="2" customWidth="1"/>
    <col min="4353" max="4353" width="15.85546875" style="2" customWidth="1"/>
    <col min="4354" max="4354" width="24.85546875" style="2" customWidth="1"/>
    <col min="4355" max="4355" width="15.85546875" style="2" customWidth="1"/>
    <col min="4356" max="4356" width="15.140625" style="2" customWidth="1"/>
    <col min="4357" max="4357" width="12.140625" style="2" customWidth="1"/>
    <col min="4358" max="4358" width="14.5703125" style="2" customWidth="1"/>
    <col min="4359" max="4359" width="13.85546875" style="2" customWidth="1"/>
    <col min="4360" max="4361" width="15.42578125" style="2" customWidth="1"/>
    <col min="4362" max="4362" width="14.140625" style="2" customWidth="1"/>
    <col min="4363" max="4363" width="15.140625" style="2" customWidth="1"/>
    <col min="4364" max="4364" width="14.85546875" style="2" customWidth="1"/>
    <col min="4365" max="4365" width="15.5703125" style="2" customWidth="1"/>
    <col min="4366" max="4376" width="15.85546875" style="2" customWidth="1"/>
    <col min="4377" max="4397" width="8.7109375" style="2"/>
    <col min="4398" max="4398" width="11.140625" style="2" customWidth="1"/>
    <col min="4399" max="4410" width="8.7109375" style="2"/>
    <col min="4411" max="4411" width="10.42578125" style="2" bestFit="1" customWidth="1"/>
    <col min="4412" max="4422" width="8.7109375" style="2"/>
    <col min="4423" max="4423" width="46.85546875" style="2" customWidth="1"/>
    <col min="4424" max="4424" width="36" style="2" customWidth="1"/>
    <col min="4425" max="4598" width="8.7109375" style="2"/>
    <col min="4599" max="4599" width="11.85546875" style="2" customWidth="1"/>
    <col min="4600" max="4601" width="23.140625" style="2" customWidth="1"/>
    <col min="4602" max="4602" width="34.85546875" style="2" customWidth="1"/>
    <col min="4603" max="4603" width="27.42578125" style="2" customWidth="1"/>
    <col min="4604" max="4604" width="27.85546875" style="2" customWidth="1"/>
    <col min="4605" max="4607" width="22" style="2" customWidth="1"/>
    <col min="4608" max="4608" width="33.140625" style="2" customWidth="1"/>
    <col min="4609" max="4609" width="15.85546875" style="2" customWidth="1"/>
    <col min="4610" max="4610" width="24.85546875" style="2" customWidth="1"/>
    <col min="4611" max="4611" width="15.85546875" style="2" customWidth="1"/>
    <col min="4612" max="4612" width="15.140625" style="2" customWidth="1"/>
    <col min="4613" max="4613" width="12.140625" style="2" customWidth="1"/>
    <col min="4614" max="4614" width="14.5703125" style="2" customWidth="1"/>
    <col min="4615" max="4615" width="13.85546875" style="2" customWidth="1"/>
    <col min="4616" max="4617" width="15.42578125" style="2" customWidth="1"/>
    <col min="4618" max="4618" width="14.140625" style="2" customWidth="1"/>
    <col min="4619" max="4619" width="15.140625" style="2" customWidth="1"/>
    <col min="4620" max="4620" width="14.85546875" style="2" customWidth="1"/>
    <col min="4621" max="4621" width="15.5703125" style="2" customWidth="1"/>
    <col min="4622" max="4632" width="15.85546875" style="2" customWidth="1"/>
    <col min="4633" max="4653" width="8.7109375" style="2"/>
    <col min="4654" max="4654" width="11.140625" style="2" customWidth="1"/>
    <col min="4655" max="4666" width="8.7109375" style="2"/>
    <col min="4667" max="4667" width="10.42578125" style="2" bestFit="1" customWidth="1"/>
    <col min="4668" max="4678" width="8.7109375" style="2"/>
    <col min="4679" max="4679" width="46.85546875" style="2" customWidth="1"/>
    <col min="4680" max="4680" width="36" style="2" customWidth="1"/>
    <col min="4681" max="4854" width="8.7109375" style="2"/>
    <col min="4855" max="4855" width="11.85546875" style="2" customWidth="1"/>
    <col min="4856" max="4857" width="23.140625" style="2" customWidth="1"/>
    <col min="4858" max="4858" width="34.85546875" style="2" customWidth="1"/>
    <col min="4859" max="4859" width="27.42578125" style="2" customWidth="1"/>
    <col min="4860" max="4860" width="27.85546875" style="2" customWidth="1"/>
    <col min="4861" max="4863" width="22" style="2" customWidth="1"/>
    <col min="4864" max="4864" width="33.140625" style="2" customWidth="1"/>
    <col min="4865" max="4865" width="15.85546875" style="2" customWidth="1"/>
    <col min="4866" max="4866" width="24.85546875" style="2" customWidth="1"/>
    <col min="4867" max="4867" width="15.85546875" style="2" customWidth="1"/>
    <col min="4868" max="4868" width="15.140625" style="2" customWidth="1"/>
    <col min="4869" max="4869" width="12.140625" style="2" customWidth="1"/>
    <col min="4870" max="4870" width="14.5703125" style="2" customWidth="1"/>
    <col min="4871" max="4871" width="13.85546875" style="2" customWidth="1"/>
    <col min="4872" max="4873" width="15.42578125" style="2" customWidth="1"/>
    <col min="4874" max="4874" width="14.140625" style="2" customWidth="1"/>
    <col min="4875" max="4875" width="15.140625" style="2" customWidth="1"/>
    <col min="4876" max="4876" width="14.85546875" style="2" customWidth="1"/>
    <col min="4877" max="4877" width="15.5703125" style="2" customWidth="1"/>
    <col min="4878" max="4888" width="15.85546875" style="2" customWidth="1"/>
    <col min="4889" max="4909" width="8.7109375" style="2"/>
    <col min="4910" max="4910" width="11.140625" style="2" customWidth="1"/>
    <col min="4911" max="4922" width="8.7109375" style="2"/>
    <col min="4923" max="4923" width="10.42578125" style="2" bestFit="1" customWidth="1"/>
    <col min="4924" max="4934" width="8.7109375" style="2"/>
    <col min="4935" max="4935" width="46.85546875" style="2" customWidth="1"/>
    <col min="4936" max="4936" width="36" style="2" customWidth="1"/>
    <col min="4937" max="5110" width="8.7109375" style="2"/>
    <col min="5111" max="5111" width="11.85546875" style="2" customWidth="1"/>
    <col min="5112" max="5113" width="23.140625" style="2" customWidth="1"/>
    <col min="5114" max="5114" width="34.85546875" style="2" customWidth="1"/>
    <col min="5115" max="5115" width="27.42578125" style="2" customWidth="1"/>
    <col min="5116" max="5116" width="27.85546875" style="2" customWidth="1"/>
    <col min="5117" max="5119" width="22" style="2" customWidth="1"/>
    <col min="5120" max="5120" width="33.140625" style="2" customWidth="1"/>
    <col min="5121" max="5121" width="15.85546875" style="2" customWidth="1"/>
    <col min="5122" max="5122" width="24.85546875" style="2" customWidth="1"/>
    <col min="5123" max="5123" width="15.85546875" style="2" customWidth="1"/>
    <col min="5124" max="5124" width="15.140625" style="2" customWidth="1"/>
    <col min="5125" max="5125" width="12.140625" style="2" customWidth="1"/>
    <col min="5126" max="5126" width="14.5703125" style="2" customWidth="1"/>
    <col min="5127" max="5127" width="13.85546875" style="2" customWidth="1"/>
    <col min="5128" max="5129" width="15.42578125" style="2" customWidth="1"/>
    <col min="5130" max="5130" width="14.140625" style="2" customWidth="1"/>
    <col min="5131" max="5131" width="15.140625" style="2" customWidth="1"/>
    <col min="5132" max="5132" width="14.85546875" style="2" customWidth="1"/>
    <col min="5133" max="5133" width="15.5703125" style="2" customWidth="1"/>
    <col min="5134" max="5144" width="15.85546875" style="2" customWidth="1"/>
    <col min="5145" max="5165" width="8.7109375" style="2"/>
    <col min="5166" max="5166" width="11.140625" style="2" customWidth="1"/>
    <col min="5167" max="5178" width="8.7109375" style="2"/>
    <col min="5179" max="5179" width="10.42578125" style="2" bestFit="1" customWidth="1"/>
    <col min="5180" max="5190" width="8.7109375" style="2"/>
    <col min="5191" max="5191" width="46.85546875" style="2" customWidth="1"/>
    <col min="5192" max="5192" width="36" style="2" customWidth="1"/>
    <col min="5193" max="5366" width="8.7109375" style="2"/>
    <col min="5367" max="5367" width="11.85546875" style="2" customWidth="1"/>
    <col min="5368" max="5369" width="23.140625" style="2" customWidth="1"/>
    <col min="5370" max="5370" width="34.85546875" style="2" customWidth="1"/>
    <col min="5371" max="5371" width="27.42578125" style="2" customWidth="1"/>
    <col min="5372" max="5372" width="27.85546875" style="2" customWidth="1"/>
    <col min="5373" max="5375" width="22" style="2" customWidth="1"/>
    <col min="5376" max="5376" width="33.140625" style="2" customWidth="1"/>
    <col min="5377" max="5377" width="15.85546875" style="2" customWidth="1"/>
    <col min="5378" max="5378" width="24.85546875" style="2" customWidth="1"/>
    <col min="5379" max="5379" width="15.85546875" style="2" customWidth="1"/>
    <col min="5380" max="5380" width="15.140625" style="2" customWidth="1"/>
    <col min="5381" max="5381" width="12.140625" style="2" customWidth="1"/>
    <col min="5382" max="5382" width="14.5703125" style="2" customWidth="1"/>
    <col min="5383" max="5383" width="13.85546875" style="2" customWidth="1"/>
    <col min="5384" max="5385" width="15.42578125" style="2" customWidth="1"/>
    <col min="5386" max="5386" width="14.140625" style="2" customWidth="1"/>
    <col min="5387" max="5387" width="15.140625" style="2" customWidth="1"/>
    <col min="5388" max="5388" width="14.85546875" style="2" customWidth="1"/>
    <col min="5389" max="5389" width="15.5703125" style="2" customWidth="1"/>
    <col min="5390" max="5400" width="15.85546875" style="2" customWidth="1"/>
    <col min="5401" max="5421" width="8.7109375" style="2"/>
    <col min="5422" max="5422" width="11.140625" style="2" customWidth="1"/>
    <col min="5423" max="5434" width="8.7109375" style="2"/>
    <col min="5435" max="5435" width="10.42578125" style="2" bestFit="1" customWidth="1"/>
    <col min="5436" max="5446" width="8.7109375" style="2"/>
    <col min="5447" max="5447" width="46.85546875" style="2" customWidth="1"/>
    <col min="5448" max="5448" width="36" style="2" customWidth="1"/>
    <col min="5449" max="5622" width="8.7109375" style="2"/>
    <col min="5623" max="5623" width="11.85546875" style="2" customWidth="1"/>
    <col min="5624" max="5625" width="23.140625" style="2" customWidth="1"/>
    <col min="5626" max="5626" width="34.85546875" style="2" customWidth="1"/>
    <col min="5627" max="5627" width="27.42578125" style="2" customWidth="1"/>
    <col min="5628" max="5628" width="27.85546875" style="2" customWidth="1"/>
    <col min="5629" max="5631" width="22" style="2" customWidth="1"/>
    <col min="5632" max="5632" width="33.140625" style="2" customWidth="1"/>
    <col min="5633" max="5633" width="15.85546875" style="2" customWidth="1"/>
    <col min="5634" max="5634" width="24.85546875" style="2" customWidth="1"/>
    <col min="5635" max="5635" width="15.85546875" style="2" customWidth="1"/>
    <col min="5636" max="5636" width="15.140625" style="2" customWidth="1"/>
    <col min="5637" max="5637" width="12.140625" style="2" customWidth="1"/>
    <col min="5638" max="5638" width="14.5703125" style="2" customWidth="1"/>
    <col min="5639" max="5639" width="13.85546875" style="2" customWidth="1"/>
    <col min="5640" max="5641" width="15.42578125" style="2" customWidth="1"/>
    <col min="5642" max="5642" width="14.140625" style="2" customWidth="1"/>
    <col min="5643" max="5643" width="15.140625" style="2" customWidth="1"/>
    <col min="5644" max="5644" width="14.85546875" style="2" customWidth="1"/>
    <col min="5645" max="5645" width="15.5703125" style="2" customWidth="1"/>
    <col min="5646" max="5656" width="15.85546875" style="2" customWidth="1"/>
    <col min="5657" max="5677" width="8.7109375" style="2"/>
    <col min="5678" max="5678" width="11.140625" style="2" customWidth="1"/>
    <col min="5679" max="5690" width="8.7109375" style="2"/>
    <col min="5691" max="5691" width="10.42578125" style="2" bestFit="1" customWidth="1"/>
    <col min="5692" max="5702" width="8.7109375" style="2"/>
    <col min="5703" max="5703" width="46.85546875" style="2" customWidth="1"/>
    <col min="5704" max="5704" width="36" style="2" customWidth="1"/>
    <col min="5705" max="5878" width="8.7109375" style="2"/>
    <col min="5879" max="5879" width="11.85546875" style="2" customWidth="1"/>
    <col min="5880" max="5881" width="23.140625" style="2" customWidth="1"/>
    <col min="5882" max="5882" width="34.85546875" style="2" customWidth="1"/>
    <col min="5883" max="5883" width="27.42578125" style="2" customWidth="1"/>
    <col min="5884" max="5884" width="27.85546875" style="2" customWidth="1"/>
    <col min="5885" max="5887" width="22" style="2" customWidth="1"/>
    <col min="5888" max="5888" width="33.140625" style="2" customWidth="1"/>
    <col min="5889" max="5889" width="15.85546875" style="2" customWidth="1"/>
    <col min="5890" max="5890" width="24.85546875" style="2" customWidth="1"/>
    <col min="5891" max="5891" width="15.85546875" style="2" customWidth="1"/>
    <col min="5892" max="5892" width="15.140625" style="2" customWidth="1"/>
    <col min="5893" max="5893" width="12.140625" style="2" customWidth="1"/>
    <col min="5894" max="5894" width="14.5703125" style="2" customWidth="1"/>
    <col min="5895" max="5895" width="13.85546875" style="2" customWidth="1"/>
    <col min="5896" max="5897" width="15.42578125" style="2" customWidth="1"/>
    <col min="5898" max="5898" width="14.140625" style="2" customWidth="1"/>
    <col min="5899" max="5899" width="15.140625" style="2" customWidth="1"/>
    <col min="5900" max="5900" width="14.85546875" style="2" customWidth="1"/>
    <col min="5901" max="5901" width="15.5703125" style="2" customWidth="1"/>
    <col min="5902" max="5912" width="15.85546875" style="2" customWidth="1"/>
    <col min="5913" max="5933" width="8.7109375" style="2"/>
    <col min="5934" max="5934" width="11.140625" style="2" customWidth="1"/>
    <col min="5935" max="5946" width="8.7109375" style="2"/>
    <col min="5947" max="5947" width="10.42578125" style="2" bestFit="1" customWidth="1"/>
    <col min="5948" max="5958" width="8.7109375" style="2"/>
    <col min="5959" max="5959" width="46.85546875" style="2" customWidth="1"/>
    <col min="5960" max="5960" width="36" style="2" customWidth="1"/>
    <col min="5961" max="6134" width="8.7109375" style="2"/>
    <col min="6135" max="6135" width="11.85546875" style="2" customWidth="1"/>
    <col min="6136" max="6137" width="23.140625" style="2" customWidth="1"/>
    <col min="6138" max="6138" width="34.85546875" style="2" customWidth="1"/>
    <col min="6139" max="6139" width="27.42578125" style="2" customWidth="1"/>
    <col min="6140" max="6140" width="27.85546875" style="2" customWidth="1"/>
    <col min="6141" max="6143" width="22" style="2" customWidth="1"/>
    <col min="6144" max="6144" width="33.140625" style="2" customWidth="1"/>
    <col min="6145" max="6145" width="15.85546875" style="2" customWidth="1"/>
    <col min="6146" max="6146" width="24.85546875" style="2" customWidth="1"/>
    <col min="6147" max="6147" width="15.85546875" style="2" customWidth="1"/>
    <col min="6148" max="6148" width="15.140625" style="2" customWidth="1"/>
    <col min="6149" max="6149" width="12.140625" style="2" customWidth="1"/>
    <col min="6150" max="6150" width="14.5703125" style="2" customWidth="1"/>
    <col min="6151" max="6151" width="13.85546875" style="2" customWidth="1"/>
    <col min="6152" max="6153" width="15.42578125" style="2" customWidth="1"/>
    <col min="6154" max="6154" width="14.140625" style="2" customWidth="1"/>
    <col min="6155" max="6155" width="15.140625" style="2" customWidth="1"/>
    <col min="6156" max="6156" width="14.85546875" style="2" customWidth="1"/>
    <col min="6157" max="6157" width="15.5703125" style="2" customWidth="1"/>
    <col min="6158" max="6168" width="15.85546875" style="2" customWidth="1"/>
    <col min="6169" max="6189" width="8.7109375" style="2"/>
    <col min="6190" max="6190" width="11.140625" style="2" customWidth="1"/>
    <col min="6191" max="6202" width="8.7109375" style="2"/>
    <col min="6203" max="6203" width="10.42578125" style="2" bestFit="1" customWidth="1"/>
    <col min="6204" max="6214" width="8.7109375" style="2"/>
    <col min="6215" max="6215" width="46.85546875" style="2" customWidth="1"/>
    <col min="6216" max="6216" width="36" style="2" customWidth="1"/>
    <col min="6217" max="6390" width="8.7109375" style="2"/>
    <col min="6391" max="6391" width="11.85546875" style="2" customWidth="1"/>
    <col min="6392" max="6393" width="23.140625" style="2" customWidth="1"/>
    <col min="6394" max="6394" width="34.85546875" style="2" customWidth="1"/>
    <col min="6395" max="6395" width="27.42578125" style="2" customWidth="1"/>
    <col min="6396" max="6396" width="27.85546875" style="2" customWidth="1"/>
    <col min="6397" max="6399" width="22" style="2" customWidth="1"/>
    <col min="6400" max="6400" width="33.140625" style="2" customWidth="1"/>
    <col min="6401" max="6401" width="15.85546875" style="2" customWidth="1"/>
    <col min="6402" max="6402" width="24.85546875" style="2" customWidth="1"/>
    <col min="6403" max="6403" width="15.85546875" style="2" customWidth="1"/>
    <col min="6404" max="6404" width="15.140625" style="2" customWidth="1"/>
    <col min="6405" max="6405" width="12.140625" style="2" customWidth="1"/>
    <col min="6406" max="6406" width="14.5703125" style="2" customWidth="1"/>
    <col min="6407" max="6407" width="13.85546875" style="2" customWidth="1"/>
    <col min="6408" max="6409" width="15.42578125" style="2" customWidth="1"/>
    <col min="6410" max="6410" width="14.140625" style="2" customWidth="1"/>
    <col min="6411" max="6411" width="15.140625" style="2" customWidth="1"/>
    <col min="6412" max="6412" width="14.85546875" style="2" customWidth="1"/>
    <col min="6413" max="6413" width="15.5703125" style="2" customWidth="1"/>
    <col min="6414" max="6424" width="15.85546875" style="2" customWidth="1"/>
    <col min="6425" max="6445" width="8.7109375" style="2"/>
    <col min="6446" max="6446" width="11.140625" style="2" customWidth="1"/>
    <col min="6447" max="6458" width="8.7109375" style="2"/>
    <col min="6459" max="6459" width="10.42578125" style="2" bestFit="1" customWidth="1"/>
    <col min="6460" max="6470" width="8.7109375" style="2"/>
    <col min="6471" max="6471" width="46.85546875" style="2" customWidth="1"/>
    <col min="6472" max="6472" width="36" style="2" customWidth="1"/>
    <col min="6473" max="6646" width="8.7109375" style="2"/>
    <col min="6647" max="6647" width="11.85546875" style="2" customWidth="1"/>
    <col min="6648" max="6649" width="23.140625" style="2" customWidth="1"/>
    <col min="6650" max="6650" width="34.85546875" style="2" customWidth="1"/>
    <col min="6651" max="6651" width="27.42578125" style="2" customWidth="1"/>
    <col min="6652" max="6652" width="27.85546875" style="2" customWidth="1"/>
    <col min="6653" max="6655" width="22" style="2" customWidth="1"/>
    <col min="6656" max="6656" width="33.140625" style="2" customWidth="1"/>
    <col min="6657" max="6657" width="15.85546875" style="2" customWidth="1"/>
    <col min="6658" max="6658" width="24.85546875" style="2" customWidth="1"/>
    <col min="6659" max="6659" width="15.85546875" style="2" customWidth="1"/>
    <col min="6660" max="6660" width="15.140625" style="2" customWidth="1"/>
    <col min="6661" max="6661" width="12.140625" style="2" customWidth="1"/>
    <col min="6662" max="6662" width="14.5703125" style="2" customWidth="1"/>
    <col min="6663" max="6663" width="13.85546875" style="2" customWidth="1"/>
    <col min="6664" max="6665" width="15.42578125" style="2" customWidth="1"/>
    <col min="6666" max="6666" width="14.140625" style="2" customWidth="1"/>
    <col min="6667" max="6667" width="15.140625" style="2" customWidth="1"/>
    <col min="6668" max="6668" width="14.85546875" style="2" customWidth="1"/>
    <col min="6669" max="6669" width="15.5703125" style="2" customWidth="1"/>
    <col min="6670" max="6680" width="15.85546875" style="2" customWidth="1"/>
    <col min="6681" max="6701" width="8.7109375" style="2"/>
    <col min="6702" max="6702" width="11.140625" style="2" customWidth="1"/>
    <col min="6703" max="6714" width="8.7109375" style="2"/>
    <col min="6715" max="6715" width="10.42578125" style="2" bestFit="1" customWidth="1"/>
    <col min="6716" max="6726" width="8.7109375" style="2"/>
    <col min="6727" max="6727" width="46.85546875" style="2" customWidth="1"/>
    <col min="6728" max="6728" width="36" style="2" customWidth="1"/>
    <col min="6729" max="6902" width="8.7109375" style="2"/>
    <col min="6903" max="6903" width="11.85546875" style="2" customWidth="1"/>
    <col min="6904" max="6905" width="23.140625" style="2" customWidth="1"/>
    <col min="6906" max="6906" width="34.85546875" style="2" customWidth="1"/>
    <col min="6907" max="6907" width="27.42578125" style="2" customWidth="1"/>
    <col min="6908" max="6908" width="27.85546875" style="2" customWidth="1"/>
    <col min="6909" max="6911" width="22" style="2" customWidth="1"/>
    <col min="6912" max="6912" width="33.140625" style="2" customWidth="1"/>
    <col min="6913" max="6913" width="15.85546875" style="2" customWidth="1"/>
    <col min="6914" max="6914" width="24.85546875" style="2" customWidth="1"/>
    <col min="6915" max="6915" width="15.85546875" style="2" customWidth="1"/>
    <col min="6916" max="6916" width="15.140625" style="2" customWidth="1"/>
    <col min="6917" max="6917" width="12.140625" style="2" customWidth="1"/>
    <col min="6918" max="6918" width="14.5703125" style="2" customWidth="1"/>
    <col min="6919" max="6919" width="13.85546875" style="2" customWidth="1"/>
    <col min="6920" max="6921" width="15.42578125" style="2" customWidth="1"/>
    <col min="6922" max="6922" width="14.140625" style="2" customWidth="1"/>
    <col min="6923" max="6923" width="15.140625" style="2" customWidth="1"/>
    <col min="6924" max="6924" width="14.85546875" style="2" customWidth="1"/>
    <col min="6925" max="6925" width="15.5703125" style="2" customWidth="1"/>
    <col min="6926" max="6936" width="15.85546875" style="2" customWidth="1"/>
    <col min="6937" max="6957" width="8.7109375" style="2"/>
    <col min="6958" max="6958" width="11.140625" style="2" customWidth="1"/>
    <col min="6959" max="6970" width="8.7109375" style="2"/>
    <col min="6971" max="6971" width="10.42578125" style="2" bestFit="1" customWidth="1"/>
    <col min="6972" max="6982" width="8.7109375" style="2"/>
    <col min="6983" max="6983" width="46.85546875" style="2" customWidth="1"/>
    <col min="6984" max="6984" width="36" style="2" customWidth="1"/>
    <col min="6985" max="7158" width="8.7109375" style="2"/>
    <col min="7159" max="7159" width="11.85546875" style="2" customWidth="1"/>
    <col min="7160" max="7161" width="23.140625" style="2" customWidth="1"/>
    <col min="7162" max="7162" width="34.85546875" style="2" customWidth="1"/>
    <col min="7163" max="7163" width="27.42578125" style="2" customWidth="1"/>
    <col min="7164" max="7164" width="27.85546875" style="2" customWidth="1"/>
    <col min="7165" max="7167" width="22" style="2" customWidth="1"/>
    <col min="7168" max="7168" width="33.140625" style="2" customWidth="1"/>
    <col min="7169" max="7169" width="15.85546875" style="2" customWidth="1"/>
    <col min="7170" max="7170" width="24.85546875" style="2" customWidth="1"/>
    <col min="7171" max="7171" width="15.85546875" style="2" customWidth="1"/>
    <col min="7172" max="7172" width="15.140625" style="2" customWidth="1"/>
    <col min="7173" max="7173" width="12.140625" style="2" customWidth="1"/>
    <col min="7174" max="7174" width="14.5703125" style="2" customWidth="1"/>
    <col min="7175" max="7175" width="13.85546875" style="2" customWidth="1"/>
    <col min="7176" max="7177" width="15.42578125" style="2" customWidth="1"/>
    <col min="7178" max="7178" width="14.140625" style="2" customWidth="1"/>
    <col min="7179" max="7179" width="15.140625" style="2" customWidth="1"/>
    <col min="7180" max="7180" width="14.85546875" style="2" customWidth="1"/>
    <col min="7181" max="7181" width="15.5703125" style="2" customWidth="1"/>
    <col min="7182" max="7192" width="15.85546875" style="2" customWidth="1"/>
    <col min="7193" max="7213" width="8.7109375" style="2"/>
    <col min="7214" max="7214" width="11.140625" style="2" customWidth="1"/>
    <col min="7215" max="7226" width="8.7109375" style="2"/>
    <col min="7227" max="7227" width="10.42578125" style="2" bestFit="1" customWidth="1"/>
    <col min="7228" max="7238" width="8.7109375" style="2"/>
    <col min="7239" max="7239" width="46.85546875" style="2" customWidth="1"/>
    <col min="7240" max="7240" width="36" style="2" customWidth="1"/>
    <col min="7241" max="7414" width="8.7109375" style="2"/>
    <col min="7415" max="7415" width="11.85546875" style="2" customWidth="1"/>
    <col min="7416" max="7417" width="23.140625" style="2" customWidth="1"/>
    <col min="7418" max="7418" width="34.85546875" style="2" customWidth="1"/>
    <col min="7419" max="7419" width="27.42578125" style="2" customWidth="1"/>
    <col min="7420" max="7420" width="27.85546875" style="2" customWidth="1"/>
    <col min="7421" max="7423" width="22" style="2" customWidth="1"/>
    <col min="7424" max="7424" width="33.140625" style="2" customWidth="1"/>
    <col min="7425" max="7425" width="15.85546875" style="2" customWidth="1"/>
    <col min="7426" max="7426" width="24.85546875" style="2" customWidth="1"/>
    <col min="7427" max="7427" width="15.85546875" style="2" customWidth="1"/>
    <col min="7428" max="7428" width="15.140625" style="2" customWidth="1"/>
    <col min="7429" max="7429" width="12.140625" style="2" customWidth="1"/>
    <col min="7430" max="7430" width="14.5703125" style="2" customWidth="1"/>
    <col min="7431" max="7431" width="13.85546875" style="2" customWidth="1"/>
    <col min="7432" max="7433" width="15.42578125" style="2" customWidth="1"/>
    <col min="7434" max="7434" width="14.140625" style="2" customWidth="1"/>
    <col min="7435" max="7435" width="15.140625" style="2" customWidth="1"/>
    <col min="7436" max="7436" width="14.85546875" style="2" customWidth="1"/>
    <col min="7437" max="7437" width="15.5703125" style="2" customWidth="1"/>
    <col min="7438" max="7448" width="15.85546875" style="2" customWidth="1"/>
    <col min="7449" max="7469" width="8.7109375" style="2"/>
    <col min="7470" max="7470" width="11.140625" style="2" customWidth="1"/>
    <col min="7471" max="7482" width="8.7109375" style="2"/>
    <col min="7483" max="7483" width="10.42578125" style="2" bestFit="1" customWidth="1"/>
    <col min="7484" max="7494" width="8.7109375" style="2"/>
    <col min="7495" max="7495" width="46.85546875" style="2" customWidth="1"/>
    <col min="7496" max="7496" width="36" style="2" customWidth="1"/>
    <col min="7497" max="7670" width="8.7109375" style="2"/>
    <col min="7671" max="7671" width="11.85546875" style="2" customWidth="1"/>
    <col min="7672" max="7673" width="23.140625" style="2" customWidth="1"/>
    <col min="7674" max="7674" width="34.85546875" style="2" customWidth="1"/>
    <col min="7675" max="7675" width="27.42578125" style="2" customWidth="1"/>
    <col min="7676" max="7676" width="27.85546875" style="2" customWidth="1"/>
    <col min="7677" max="7679" width="22" style="2" customWidth="1"/>
    <col min="7680" max="7680" width="33.140625" style="2" customWidth="1"/>
    <col min="7681" max="7681" width="15.85546875" style="2" customWidth="1"/>
    <col min="7682" max="7682" width="24.85546875" style="2" customWidth="1"/>
    <col min="7683" max="7683" width="15.85546875" style="2" customWidth="1"/>
    <col min="7684" max="7684" width="15.140625" style="2" customWidth="1"/>
    <col min="7685" max="7685" width="12.140625" style="2" customWidth="1"/>
    <col min="7686" max="7686" width="14.5703125" style="2" customWidth="1"/>
    <col min="7687" max="7687" width="13.85546875" style="2" customWidth="1"/>
    <col min="7688" max="7689" width="15.42578125" style="2" customWidth="1"/>
    <col min="7690" max="7690" width="14.140625" style="2" customWidth="1"/>
    <col min="7691" max="7691" width="15.140625" style="2" customWidth="1"/>
    <col min="7692" max="7692" width="14.85546875" style="2" customWidth="1"/>
    <col min="7693" max="7693" width="15.5703125" style="2" customWidth="1"/>
    <col min="7694" max="7704" width="15.85546875" style="2" customWidth="1"/>
    <col min="7705" max="7725" width="8.7109375" style="2"/>
    <col min="7726" max="7726" width="11.140625" style="2" customWidth="1"/>
    <col min="7727" max="7738" width="8.7109375" style="2"/>
    <col min="7739" max="7739" width="10.42578125" style="2" bestFit="1" customWidth="1"/>
    <col min="7740" max="7750" width="8.7109375" style="2"/>
    <col min="7751" max="7751" width="46.85546875" style="2" customWidth="1"/>
    <col min="7752" max="7752" width="36" style="2" customWidth="1"/>
    <col min="7753" max="7926" width="8.7109375" style="2"/>
    <col min="7927" max="7927" width="11.85546875" style="2" customWidth="1"/>
    <col min="7928" max="7929" width="23.140625" style="2" customWidth="1"/>
    <col min="7930" max="7930" width="34.85546875" style="2" customWidth="1"/>
    <col min="7931" max="7931" width="27.42578125" style="2" customWidth="1"/>
    <col min="7932" max="7932" width="27.85546875" style="2" customWidth="1"/>
    <col min="7933" max="7935" width="22" style="2" customWidth="1"/>
    <col min="7936" max="7936" width="33.140625" style="2" customWidth="1"/>
    <col min="7937" max="7937" width="15.85546875" style="2" customWidth="1"/>
    <col min="7938" max="7938" width="24.85546875" style="2" customWidth="1"/>
    <col min="7939" max="7939" width="15.85546875" style="2" customWidth="1"/>
    <col min="7940" max="7940" width="15.140625" style="2" customWidth="1"/>
    <col min="7941" max="7941" width="12.140625" style="2" customWidth="1"/>
    <col min="7942" max="7942" width="14.5703125" style="2" customWidth="1"/>
    <col min="7943" max="7943" width="13.85546875" style="2" customWidth="1"/>
    <col min="7944" max="7945" width="15.42578125" style="2" customWidth="1"/>
    <col min="7946" max="7946" width="14.140625" style="2" customWidth="1"/>
    <col min="7947" max="7947" width="15.140625" style="2" customWidth="1"/>
    <col min="7948" max="7948" width="14.85546875" style="2" customWidth="1"/>
    <col min="7949" max="7949" width="15.5703125" style="2" customWidth="1"/>
    <col min="7950" max="7960" width="15.85546875" style="2" customWidth="1"/>
    <col min="7961" max="7981" width="8.7109375" style="2"/>
    <col min="7982" max="7982" width="11.140625" style="2" customWidth="1"/>
    <col min="7983" max="7994" width="8.7109375" style="2"/>
    <col min="7995" max="7995" width="10.42578125" style="2" bestFit="1" customWidth="1"/>
    <col min="7996" max="8006" width="8.7109375" style="2"/>
    <col min="8007" max="8007" width="46.85546875" style="2" customWidth="1"/>
    <col min="8008" max="8008" width="36" style="2" customWidth="1"/>
    <col min="8009" max="8182" width="8.7109375" style="2"/>
    <col min="8183" max="8183" width="11.85546875" style="2" customWidth="1"/>
    <col min="8184" max="8185" width="23.140625" style="2" customWidth="1"/>
    <col min="8186" max="8186" width="34.85546875" style="2" customWidth="1"/>
    <col min="8187" max="8187" width="27.42578125" style="2" customWidth="1"/>
    <col min="8188" max="8188" width="27.85546875" style="2" customWidth="1"/>
    <col min="8189" max="8191" width="22" style="2" customWidth="1"/>
    <col min="8192" max="8192" width="33.140625" style="2" customWidth="1"/>
    <col min="8193" max="8193" width="15.85546875" style="2" customWidth="1"/>
    <col min="8194" max="8194" width="24.85546875" style="2" customWidth="1"/>
    <col min="8195" max="8195" width="15.85546875" style="2" customWidth="1"/>
    <col min="8196" max="8196" width="15.140625" style="2" customWidth="1"/>
    <col min="8197" max="8197" width="12.140625" style="2" customWidth="1"/>
    <col min="8198" max="8198" width="14.5703125" style="2" customWidth="1"/>
    <col min="8199" max="8199" width="13.85546875" style="2" customWidth="1"/>
    <col min="8200" max="8201" width="15.42578125" style="2" customWidth="1"/>
    <col min="8202" max="8202" width="14.140625" style="2" customWidth="1"/>
    <col min="8203" max="8203" width="15.140625" style="2" customWidth="1"/>
    <col min="8204" max="8204" width="14.85546875" style="2" customWidth="1"/>
    <col min="8205" max="8205" width="15.5703125" style="2" customWidth="1"/>
    <col min="8206" max="8216" width="15.85546875" style="2" customWidth="1"/>
    <col min="8217" max="8237" width="8.7109375" style="2"/>
    <col min="8238" max="8238" width="11.140625" style="2" customWidth="1"/>
    <col min="8239" max="8250" width="8.7109375" style="2"/>
    <col min="8251" max="8251" width="10.42578125" style="2" bestFit="1" customWidth="1"/>
    <col min="8252" max="8262" width="8.7109375" style="2"/>
    <col min="8263" max="8263" width="46.85546875" style="2" customWidth="1"/>
    <col min="8264" max="8264" width="36" style="2" customWidth="1"/>
    <col min="8265" max="8438" width="8.7109375" style="2"/>
    <col min="8439" max="8439" width="11.85546875" style="2" customWidth="1"/>
    <col min="8440" max="8441" width="23.140625" style="2" customWidth="1"/>
    <col min="8442" max="8442" width="34.85546875" style="2" customWidth="1"/>
    <col min="8443" max="8443" width="27.42578125" style="2" customWidth="1"/>
    <col min="8444" max="8444" width="27.85546875" style="2" customWidth="1"/>
    <col min="8445" max="8447" width="22" style="2" customWidth="1"/>
    <col min="8448" max="8448" width="33.140625" style="2" customWidth="1"/>
    <col min="8449" max="8449" width="15.85546875" style="2" customWidth="1"/>
    <col min="8450" max="8450" width="24.85546875" style="2" customWidth="1"/>
    <col min="8451" max="8451" width="15.85546875" style="2" customWidth="1"/>
    <col min="8452" max="8452" width="15.140625" style="2" customWidth="1"/>
    <col min="8453" max="8453" width="12.140625" style="2" customWidth="1"/>
    <col min="8454" max="8454" width="14.5703125" style="2" customWidth="1"/>
    <col min="8455" max="8455" width="13.85546875" style="2" customWidth="1"/>
    <col min="8456" max="8457" width="15.42578125" style="2" customWidth="1"/>
    <col min="8458" max="8458" width="14.140625" style="2" customWidth="1"/>
    <col min="8459" max="8459" width="15.140625" style="2" customWidth="1"/>
    <col min="8460" max="8460" width="14.85546875" style="2" customWidth="1"/>
    <col min="8461" max="8461" width="15.5703125" style="2" customWidth="1"/>
    <col min="8462" max="8472" width="15.85546875" style="2" customWidth="1"/>
    <col min="8473" max="8493" width="8.7109375" style="2"/>
    <col min="8494" max="8494" width="11.140625" style="2" customWidth="1"/>
    <col min="8495" max="8506" width="8.7109375" style="2"/>
    <col min="8507" max="8507" width="10.42578125" style="2" bestFit="1" customWidth="1"/>
    <col min="8508" max="8518" width="8.7109375" style="2"/>
    <col min="8519" max="8519" width="46.85546875" style="2" customWidth="1"/>
    <col min="8520" max="8520" width="36" style="2" customWidth="1"/>
    <col min="8521" max="8694" width="8.7109375" style="2"/>
    <col min="8695" max="8695" width="11.85546875" style="2" customWidth="1"/>
    <col min="8696" max="8697" width="23.140625" style="2" customWidth="1"/>
    <col min="8698" max="8698" width="34.85546875" style="2" customWidth="1"/>
    <col min="8699" max="8699" width="27.42578125" style="2" customWidth="1"/>
    <col min="8700" max="8700" width="27.85546875" style="2" customWidth="1"/>
    <col min="8701" max="8703" width="22" style="2" customWidth="1"/>
    <col min="8704" max="8704" width="33.140625" style="2" customWidth="1"/>
    <col min="8705" max="8705" width="15.85546875" style="2" customWidth="1"/>
    <col min="8706" max="8706" width="24.85546875" style="2" customWidth="1"/>
    <col min="8707" max="8707" width="15.85546875" style="2" customWidth="1"/>
    <col min="8708" max="8708" width="15.140625" style="2" customWidth="1"/>
    <col min="8709" max="8709" width="12.140625" style="2" customWidth="1"/>
    <col min="8710" max="8710" width="14.5703125" style="2" customWidth="1"/>
    <col min="8711" max="8711" width="13.85546875" style="2" customWidth="1"/>
    <col min="8712" max="8713" width="15.42578125" style="2" customWidth="1"/>
    <col min="8714" max="8714" width="14.140625" style="2" customWidth="1"/>
    <col min="8715" max="8715" width="15.140625" style="2" customWidth="1"/>
    <col min="8716" max="8716" width="14.85546875" style="2" customWidth="1"/>
    <col min="8717" max="8717" width="15.5703125" style="2" customWidth="1"/>
    <col min="8718" max="8728" width="15.85546875" style="2" customWidth="1"/>
    <col min="8729" max="8749" width="8.7109375" style="2"/>
    <col min="8750" max="8750" width="11.140625" style="2" customWidth="1"/>
    <col min="8751" max="8762" width="8.7109375" style="2"/>
    <col min="8763" max="8763" width="10.42578125" style="2" bestFit="1" customWidth="1"/>
    <col min="8764" max="8774" width="8.7109375" style="2"/>
    <col min="8775" max="8775" width="46.85546875" style="2" customWidth="1"/>
    <col min="8776" max="8776" width="36" style="2" customWidth="1"/>
    <col min="8777" max="8950" width="8.7109375" style="2"/>
    <col min="8951" max="8951" width="11.85546875" style="2" customWidth="1"/>
    <col min="8952" max="8953" width="23.140625" style="2" customWidth="1"/>
    <col min="8954" max="8954" width="34.85546875" style="2" customWidth="1"/>
    <col min="8955" max="8955" width="27.42578125" style="2" customWidth="1"/>
    <col min="8956" max="8956" width="27.85546875" style="2" customWidth="1"/>
    <col min="8957" max="8959" width="22" style="2" customWidth="1"/>
    <col min="8960" max="8960" width="33.140625" style="2" customWidth="1"/>
    <col min="8961" max="8961" width="15.85546875" style="2" customWidth="1"/>
    <col min="8962" max="8962" width="24.85546875" style="2" customWidth="1"/>
    <col min="8963" max="8963" width="15.85546875" style="2" customWidth="1"/>
    <col min="8964" max="8964" width="15.140625" style="2" customWidth="1"/>
    <col min="8965" max="8965" width="12.140625" style="2" customWidth="1"/>
    <col min="8966" max="8966" width="14.5703125" style="2" customWidth="1"/>
    <col min="8967" max="8967" width="13.85546875" style="2" customWidth="1"/>
    <col min="8968" max="8969" width="15.42578125" style="2" customWidth="1"/>
    <col min="8970" max="8970" width="14.140625" style="2" customWidth="1"/>
    <col min="8971" max="8971" width="15.140625" style="2" customWidth="1"/>
    <col min="8972" max="8972" width="14.85546875" style="2" customWidth="1"/>
    <col min="8973" max="8973" width="15.5703125" style="2" customWidth="1"/>
    <col min="8974" max="8984" width="15.85546875" style="2" customWidth="1"/>
    <col min="8985" max="9005" width="8.7109375" style="2"/>
    <col min="9006" max="9006" width="11.140625" style="2" customWidth="1"/>
    <col min="9007" max="9018" width="8.7109375" style="2"/>
    <col min="9019" max="9019" width="10.42578125" style="2" bestFit="1" customWidth="1"/>
    <col min="9020" max="9030" width="8.7109375" style="2"/>
    <col min="9031" max="9031" width="46.85546875" style="2" customWidth="1"/>
    <col min="9032" max="9032" width="36" style="2" customWidth="1"/>
    <col min="9033" max="9206" width="8.7109375" style="2"/>
    <col min="9207" max="9207" width="11.85546875" style="2" customWidth="1"/>
    <col min="9208" max="9209" width="23.140625" style="2" customWidth="1"/>
    <col min="9210" max="9210" width="34.85546875" style="2" customWidth="1"/>
    <col min="9211" max="9211" width="27.42578125" style="2" customWidth="1"/>
    <col min="9212" max="9212" width="27.85546875" style="2" customWidth="1"/>
    <col min="9213" max="9215" width="22" style="2" customWidth="1"/>
    <col min="9216" max="9216" width="33.140625" style="2" customWidth="1"/>
    <col min="9217" max="9217" width="15.85546875" style="2" customWidth="1"/>
    <col min="9218" max="9218" width="24.85546875" style="2" customWidth="1"/>
    <col min="9219" max="9219" width="15.85546875" style="2" customWidth="1"/>
    <col min="9220" max="9220" width="15.140625" style="2" customWidth="1"/>
    <col min="9221" max="9221" width="12.140625" style="2" customWidth="1"/>
    <col min="9222" max="9222" width="14.5703125" style="2" customWidth="1"/>
    <col min="9223" max="9223" width="13.85546875" style="2" customWidth="1"/>
    <col min="9224" max="9225" width="15.42578125" style="2" customWidth="1"/>
    <col min="9226" max="9226" width="14.140625" style="2" customWidth="1"/>
    <col min="9227" max="9227" width="15.140625" style="2" customWidth="1"/>
    <col min="9228" max="9228" width="14.85546875" style="2" customWidth="1"/>
    <col min="9229" max="9229" width="15.5703125" style="2" customWidth="1"/>
    <col min="9230" max="9240" width="15.85546875" style="2" customWidth="1"/>
    <col min="9241" max="9261" width="8.7109375" style="2"/>
    <col min="9262" max="9262" width="11.140625" style="2" customWidth="1"/>
    <col min="9263" max="9274" width="8.7109375" style="2"/>
    <col min="9275" max="9275" width="10.42578125" style="2" bestFit="1" customWidth="1"/>
    <col min="9276" max="9286" width="8.7109375" style="2"/>
    <col min="9287" max="9287" width="46.85546875" style="2" customWidth="1"/>
    <col min="9288" max="9288" width="36" style="2" customWidth="1"/>
    <col min="9289" max="9462" width="8.7109375" style="2"/>
    <col min="9463" max="9463" width="11.85546875" style="2" customWidth="1"/>
    <col min="9464" max="9465" width="23.140625" style="2" customWidth="1"/>
    <col min="9466" max="9466" width="34.85546875" style="2" customWidth="1"/>
    <col min="9467" max="9467" width="27.42578125" style="2" customWidth="1"/>
    <col min="9468" max="9468" width="27.85546875" style="2" customWidth="1"/>
    <col min="9469" max="9471" width="22" style="2" customWidth="1"/>
    <col min="9472" max="9472" width="33.140625" style="2" customWidth="1"/>
    <col min="9473" max="9473" width="15.85546875" style="2" customWidth="1"/>
    <col min="9474" max="9474" width="24.85546875" style="2" customWidth="1"/>
    <col min="9475" max="9475" width="15.85546875" style="2" customWidth="1"/>
    <col min="9476" max="9476" width="15.140625" style="2" customWidth="1"/>
    <col min="9477" max="9477" width="12.140625" style="2" customWidth="1"/>
    <col min="9478" max="9478" width="14.5703125" style="2" customWidth="1"/>
    <col min="9479" max="9479" width="13.85546875" style="2" customWidth="1"/>
    <col min="9480" max="9481" width="15.42578125" style="2" customWidth="1"/>
    <col min="9482" max="9482" width="14.140625" style="2" customWidth="1"/>
    <col min="9483" max="9483" width="15.140625" style="2" customWidth="1"/>
    <col min="9484" max="9484" width="14.85546875" style="2" customWidth="1"/>
    <col min="9485" max="9485" width="15.5703125" style="2" customWidth="1"/>
    <col min="9486" max="9496" width="15.85546875" style="2" customWidth="1"/>
    <col min="9497" max="9517" width="8.7109375" style="2"/>
    <col min="9518" max="9518" width="11.140625" style="2" customWidth="1"/>
    <col min="9519" max="9530" width="8.7109375" style="2"/>
    <col min="9531" max="9531" width="10.42578125" style="2" bestFit="1" customWidth="1"/>
    <col min="9532" max="9542" width="8.7109375" style="2"/>
    <col min="9543" max="9543" width="46.85546875" style="2" customWidth="1"/>
    <col min="9544" max="9544" width="36" style="2" customWidth="1"/>
    <col min="9545" max="9718" width="8.7109375" style="2"/>
    <col min="9719" max="9719" width="11.85546875" style="2" customWidth="1"/>
    <col min="9720" max="9721" width="23.140625" style="2" customWidth="1"/>
    <col min="9722" max="9722" width="34.85546875" style="2" customWidth="1"/>
    <col min="9723" max="9723" width="27.42578125" style="2" customWidth="1"/>
    <col min="9724" max="9724" width="27.85546875" style="2" customWidth="1"/>
    <col min="9725" max="9727" width="22" style="2" customWidth="1"/>
    <col min="9728" max="9728" width="33.140625" style="2" customWidth="1"/>
    <col min="9729" max="9729" width="15.85546875" style="2" customWidth="1"/>
    <col min="9730" max="9730" width="24.85546875" style="2" customWidth="1"/>
    <col min="9731" max="9731" width="15.85546875" style="2" customWidth="1"/>
    <col min="9732" max="9732" width="15.140625" style="2" customWidth="1"/>
    <col min="9733" max="9733" width="12.140625" style="2" customWidth="1"/>
    <col min="9734" max="9734" width="14.5703125" style="2" customWidth="1"/>
    <col min="9735" max="9735" width="13.85546875" style="2" customWidth="1"/>
    <col min="9736" max="9737" width="15.42578125" style="2" customWidth="1"/>
    <col min="9738" max="9738" width="14.140625" style="2" customWidth="1"/>
    <col min="9739" max="9739" width="15.140625" style="2" customWidth="1"/>
    <col min="9740" max="9740" width="14.85546875" style="2" customWidth="1"/>
    <col min="9741" max="9741" width="15.5703125" style="2" customWidth="1"/>
    <col min="9742" max="9752" width="15.85546875" style="2" customWidth="1"/>
    <col min="9753" max="9773" width="8.7109375" style="2"/>
    <col min="9774" max="9774" width="11.140625" style="2" customWidth="1"/>
    <col min="9775" max="9786" width="8.7109375" style="2"/>
    <col min="9787" max="9787" width="10.42578125" style="2" bestFit="1" customWidth="1"/>
    <col min="9788" max="9798" width="8.7109375" style="2"/>
    <col min="9799" max="9799" width="46.85546875" style="2" customWidth="1"/>
    <col min="9800" max="9800" width="36" style="2" customWidth="1"/>
    <col min="9801" max="9974" width="8.7109375" style="2"/>
    <col min="9975" max="9975" width="11.85546875" style="2" customWidth="1"/>
    <col min="9976" max="9977" width="23.140625" style="2" customWidth="1"/>
    <col min="9978" max="9978" width="34.85546875" style="2" customWidth="1"/>
    <col min="9979" max="9979" width="27.42578125" style="2" customWidth="1"/>
    <col min="9980" max="9980" width="27.85546875" style="2" customWidth="1"/>
    <col min="9981" max="9983" width="22" style="2" customWidth="1"/>
    <col min="9984" max="9984" width="33.140625" style="2" customWidth="1"/>
    <col min="9985" max="9985" width="15.85546875" style="2" customWidth="1"/>
    <col min="9986" max="9986" width="24.85546875" style="2" customWidth="1"/>
    <col min="9987" max="9987" width="15.85546875" style="2" customWidth="1"/>
    <col min="9988" max="9988" width="15.140625" style="2" customWidth="1"/>
    <col min="9989" max="9989" width="12.140625" style="2" customWidth="1"/>
    <col min="9990" max="9990" width="14.5703125" style="2" customWidth="1"/>
    <col min="9991" max="9991" width="13.85546875" style="2" customWidth="1"/>
    <col min="9992" max="9993" width="15.42578125" style="2" customWidth="1"/>
    <col min="9994" max="9994" width="14.140625" style="2" customWidth="1"/>
    <col min="9995" max="9995" width="15.140625" style="2" customWidth="1"/>
    <col min="9996" max="9996" width="14.85546875" style="2" customWidth="1"/>
    <col min="9997" max="9997" width="15.5703125" style="2" customWidth="1"/>
    <col min="9998" max="10008" width="15.85546875" style="2" customWidth="1"/>
    <col min="10009" max="10029" width="8.7109375" style="2"/>
    <col min="10030" max="10030" width="11.140625" style="2" customWidth="1"/>
    <col min="10031" max="10042" width="8.7109375" style="2"/>
    <col min="10043" max="10043" width="10.42578125" style="2" bestFit="1" customWidth="1"/>
    <col min="10044" max="10054" width="8.7109375" style="2"/>
    <col min="10055" max="10055" width="46.85546875" style="2" customWidth="1"/>
    <col min="10056" max="10056" width="36" style="2" customWidth="1"/>
    <col min="10057" max="10230" width="8.7109375" style="2"/>
    <col min="10231" max="10231" width="11.85546875" style="2" customWidth="1"/>
    <col min="10232" max="10233" width="23.140625" style="2" customWidth="1"/>
    <col min="10234" max="10234" width="34.85546875" style="2" customWidth="1"/>
    <col min="10235" max="10235" width="27.42578125" style="2" customWidth="1"/>
    <col min="10236" max="10236" width="27.85546875" style="2" customWidth="1"/>
    <col min="10237" max="10239" width="22" style="2" customWidth="1"/>
    <col min="10240" max="10240" width="33.140625" style="2" customWidth="1"/>
    <col min="10241" max="10241" width="15.85546875" style="2" customWidth="1"/>
    <col min="10242" max="10242" width="24.85546875" style="2" customWidth="1"/>
    <col min="10243" max="10243" width="15.85546875" style="2" customWidth="1"/>
    <col min="10244" max="10244" width="15.140625" style="2" customWidth="1"/>
    <col min="10245" max="10245" width="12.140625" style="2" customWidth="1"/>
    <col min="10246" max="10246" width="14.5703125" style="2" customWidth="1"/>
    <col min="10247" max="10247" width="13.85546875" style="2" customWidth="1"/>
    <col min="10248" max="10249" width="15.42578125" style="2" customWidth="1"/>
    <col min="10250" max="10250" width="14.140625" style="2" customWidth="1"/>
    <col min="10251" max="10251" width="15.140625" style="2" customWidth="1"/>
    <col min="10252" max="10252" width="14.85546875" style="2" customWidth="1"/>
    <col min="10253" max="10253" width="15.5703125" style="2" customWidth="1"/>
    <col min="10254" max="10264" width="15.85546875" style="2" customWidth="1"/>
    <col min="10265" max="10285" width="8.7109375" style="2"/>
    <col min="10286" max="10286" width="11.140625" style="2" customWidth="1"/>
    <col min="10287" max="10298" width="8.7109375" style="2"/>
    <col min="10299" max="10299" width="10.42578125" style="2" bestFit="1" customWidth="1"/>
    <col min="10300" max="10310" width="8.7109375" style="2"/>
    <col min="10311" max="10311" width="46.85546875" style="2" customWidth="1"/>
    <col min="10312" max="10312" width="36" style="2" customWidth="1"/>
    <col min="10313" max="10486" width="8.7109375" style="2"/>
    <col min="10487" max="10487" width="11.85546875" style="2" customWidth="1"/>
    <col min="10488" max="10489" width="23.140625" style="2" customWidth="1"/>
    <col min="10490" max="10490" width="34.85546875" style="2" customWidth="1"/>
    <col min="10491" max="10491" width="27.42578125" style="2" customWidth="1"/>
    <col min="10492" max="10492" width="27.85546875" style="2" customWidth="1"/>
    <col min="10493" max="10495" width="22" style="2" customWidth="1"/>
    <col min="10496" max="10496" width="33.140625" style="2" customWidth="1"/>
    <col min="10497" max="10497" width="15.85546875" style="2" customWidth="1"/>
    <col min="10498" max="10498" width="24.85546875" style="2" customWidth="1"/>
    <col min="10499" max="10499" width="15.85546875" style="2" customWidth="1"/>
    <col min="10500" max="10500" width="15.140625" style="2" customWidth="1"/>
    <col min="10501" max="10501" width="12.140625" style="2" customWidth="1"/>
    <col min="10502" max="10502" width="14.5703125" style="2" customWidth="1"/>
    <col min="10503" max="10503" width="13.85546875" style="2" customWidth="1"/>
    <col min="10504" max="10505" width="15.42578125" style="2" customWidth="1"/>
    <col min="10506" max="10506" width="14.140625" style="2" customWidth="1"/>
    <col min="10507" max="10507" width="15.140625" style="2" customWidth="1"/>
    <col min="10508" max="10508" width="14.85546875" style="2" customWidth="1"/>
    <col min="10509" max="10509" width="15.5703125" style="2" customWidth="1"/>
    <col min="10510" max="10520" width="15.85546875" style="2" customWidth="1"/>
    <col min="10521" max="10541" width="8.7109375" style="2"/>
    <col min="10542" max="10542" width="11.140625" style="2" customWidth="1"/>
    <col min="10543" max="10554" width="8.7109375" style="2"/>
    <col min="10555" max="10555" width="10.42578125" style="2" bestFit="1" customWidth="1"/>
    <col min="10556" max="10566" width="8.7109375" style="2"/>
    <col min="10567" max="10567" width="46.85546875" style="2" customWidth="1"/>
    <col min="10568" max="10568" width="36" style="2" customWidth="1"/>
    <col min="10569" max="10742" width="8.7109375" style="2"/>
    <col min="10743" max="10743" width="11.85546875" style="2" customWidth="1"/>
    <col min="10744" max="10745" width="23.140625" style="2" customWidth="1"/>
    <col min="10746" max="10746" width="34.85546875" style="2" customWidth="1"/>
    <col min="10747" max="10747" width="27.42578125" style="2" customWidth="1"/>
    <col min="10748" max="10748" width="27.85546875" style="2" customWidth="1"/>
    <col min="10749" max="10751" width="22" style="2" customWidth="1"/>
    <col min="10752" max="10752" width="33.140625" style="2" customWidth="1"/>
    <col min="10753" max="10753" width="15.85546875" style="2" customWidth="1"/>
    <col min="10754" max="10754" width="24.85546875" style="2" customWidth="1"/>
    <col min="10755" max="10755" width="15.85546875" style="2" customWidth="1"/>
    <col min="10756" max="10756" width="15.140625" style="2" customWidth="1"/>
    <col min="10757" max="10757" width="12.140625" style="2" customWidth="1"/>
    <col min="10758" max="10758" width="14.5703125" style="2" customWidth="1"/>
    <col min="10759" max="10759" width="13.85546875" style="2" customWidth="1"/>
    <col min="10760" max="10761" width="15.42578125" style="2" customWidth="1"/>
    <col min="10762" max="10762" width="14.140625" style="2" customWidth="1"/>
    <col min="10763" max="10763" width="15.140625" style="2" customWidth="1"/>
    <col min="10764" max="10764" width="14.85546875" style="2" customWidth="1"/>
    <col min="10765" max="10765" width="15.5703125" style="2" customWidth="1"/>
    <col min="10766" max="10776" width="15.85546875" style="2" customWidth="1"/>
    <col min="10777" max="10797" width="8.7109375" style="2"/>
    <col min="10798" max="10798" width="11.140625" style="2" customWidth="1"/>
    <col min="10799" max="10810" width="8.7109375" style="2"/>
    <col min="10811" max="10811" width="10.42578125" style="2" bestFit="1" customWidth="1"/>
    <col min="10812" max="10822" width="8.7109375" style="2"/>
    <col min="10823" max="10823" width="46.85546875" style="2" customWidth="1"/>
    <col min="10824" max="10824" width="36" style="2" customWidth="1"/>
    <col min="10825" max="10998" width="8.7109375" style="2"/>
    <col min="10999" max="10999" width="11.85546875" style="2" customWidth="1"/>
    <col min="11000" max="11001" width="23.140625" style="2" customWidth="1"/>
    <col min="11002" max="11002" width="34.85546875" style="2" customWidth="1"/>
    <col min="11003" max="11003" width="27.42578125" style="2" customWidth="1"/>
    <col min="11004" max="11004" width="27.85546875" style="2" customWidth="1"/>
    <col min="11005" max="11007" width="22" style="2" customWidth="1"/>
    <col min="11008" max="11008" width="33.140625" style="2" customWidth="1"/>
    <col min="11009" max="11009" width="15.85546875" style="2" customWidth="1"/>
    <col min="11010" max="11010" width="24.85546875" style="2" customWidth="1"/>
    <col min="11011" max="11011" width="15.85546875" style="2" customWidth="1"/>
    <col min="11012" max="11012" width="15.140625" style="2" customWidth="1"/>
    <col min="11013" max="11013" width="12.140625" style="2" customWidth="1"/>
    <col min="11014" max="11014" width="14.5703125" style="2" customWidth="1"/>
    <col min="11015" max="11015" width="13.85546875" style="2" customWidth="1"/>
    <col min="11016" max="11017" width="15.42578125" style="2" customWidth="1"/>
    <col min="11018" max="11018" width="14.140625" style="2" customWidth="1"/>
    <col min="11019" max="11019" width="15.140625" style="2" customWidth="1"/>
    <col min="11020" max="11020" width="14.85546875" style="2" customWidth="1"/>
    <col min="11021" max="11021" width="15.5703125" style="2" customWidth="1"/>
    <col min="11022" max="11032" width="15.85546875" style="2" customWidth="1"/>
    <col min="11033" max="11053" width="8.7109375" style="2"/>
    <col min="11054" max="11054" width="11.140625" style="2" customWidth="1"/>
    <col min="11055" max="11066" width="8.7109375" style="2"/>
    <col min="11067" max="11067" width="10.42578125" style="2" bestFit="1" customWidth="1"/>
    <col min="11068" max="11078" width="8.7109375" style="2"/>
    <col min="11079" max="11079" width="46.85546875" style="2" customWidth="1"/>
    <col min="11080" max="11080" width="36" style="2" customWidth="1"/>
    <col min="11081" max="11254" width="8.7109375" style="2"/>
    <col min="11255" max="11255" width="11.85546875" style="2" customWidth="1"/>
    <col min="11256" max="11257" width="23.140625" style="2" customWidth="1"/>
    <col min="11258" max="11258" width="34.85546875" style="2" customWidth="1"/>
    <col min="11259" max="11259" width="27.42578125" style="2" customWidth="1"/>
    <col min="11260" max="11260" width="27.85546875" style="2" customWidth="1"/>
    <col min="11261" max="11263" width="22" style="2" customWidth="1"/>
    <col min="11264" max="11264" width="33.140625" style="2" customWidth="1"/>
    <col min="11265" max="11265" width="15.85546875" style="2" customWidth="1"/>
    <col min="11266" max="11266" width="24.85546875" style="2" customWidth="1"/>
    <col min="11267" max="11267" width="15.85546875" style="2" customWidth="1"/>
    <col min="11268" max="11268" width="15.140625" style="2" customWidth="1"/>
    <col min="11269" max="11269" width="12.140625" style="2" customWidth="1"/>
    <col min="11270" max="11270" width="14.5703125" style="2" customWidth="1"/>
    <col min="11271" max="11271" width="13.85546875" style="2" customWidth="1"/>
    <col min="11272" max="11273" width="15.42578125" style="2" customWidth="1"/>
    <col min="11274" max="11274" width="14.140625" style="2" customWidth="1"/>
    <col min="11275" max="11275" width="15.140625" style="2" customWidth="1"/>
    <col min="11276" max="11276" width="14.85546875" style="2" customWidth="1"/>
    <col min="11277" max="11277" width="15.5703125" style="2" customWidth="1"/>
    <col min="11278" max="11288" width="15.85546875" style="2" customWidth="1"/>
    <col min="11289" max="11309" width="8.7109375" style="2"/>
    <col min="11310" max="11310" width="11.140625" style="2" customWidth="1"/>
    <col min="11311" max="11322" width="8.7109375" style="2"/>
    <col min="11323" max="11323" width="10.42578125" style="2" bestFit="1" customWidth="1"/>
    <col min="11324" max="11334" width="8.7109375" style="2"/>
    <col min="11335" max="11335" width="46.85546875" style="2" customWidth="1"/>
    <col min="11336" max="11336" width="36" style="2" customWidth="1"/>
    <col min="11337" max="11510" width="8.7109375" style="2"/>
    <col min="11511" max="11511" width="11.85546875" style="2" customWidth="1"/>
    <col min="11512" max="11513" width="23.140625" style="2" customWidth="1"/>
    <col min="11514" max="11514" width="34.85546875" style="2" customWidth="1"/>
    <col min="11515" max="11515" width="27.42578125" style="2" customWidth="1"/>
    <col min="11516" max="11516" width="27.85546875" style="2" customWidth="1"/>
    <col min="11517" max="11519" width="22" style="2" customWidth="1"/>
    <col min="11520" max="11520" width="33.140625" style="2" customWidth="1"/>
    <col min="11521" max="11521" width="15.85546875" style="2" customWidth="1"/>
    <col min="11522" max="11522" width="24.85546875" style="2" customWidth="1"/>
    <col min="11523" max="11523" width="15.85546875" style="2" customWidth="1"/>
    <col min="11524" max="11524" width="15.140625" style="2" customWidth="1"/>
    <col min="11525" max="11525" width="12.140625" style="2" customWidth="1"/>
    <col min="11526" max="11526" width="14.5703125" style="2" customWidth="1"/>
    <col min="11527" max="11527" width="13.85546875" style="2" customWidth="1"/>
    <col min="11528" max="11529" width="15.42578125" style="2" customWidth="1"/>
    <col min="11530" max="11530" width="14.140625" style="2" customWidth="1"/>
    <col min="11531" max="11531" width="15.140625" style="2" customWidth="1"/>
    <col min="11532" max="11532" width="14.85546875" style="2" customWidth="1"/>
    <col min="11533" max="11533" width="15.5703125" style="2" customWidth="1"/>
    <col min="11534" max="11544" width="15.85546875" style="2" customWidth="1"/>
    <col min="11545" max="11565" width="8.7109375" style="2"/>
    <col min="11566" max="11566" width="11.140625" style="2" customWidth="1"/>
    <col min="11567" max="11578" width="8.7109375" style="2"/>
    <col min="11579" max="11579" width="10.42578125" style="2" bestFit="1" customWidth="1"/>
    <col min="11580" max="11590" width="8.7109375" style="2"/>
    <col min="11591" max="11591" width="46.85546875" style="2" customWidth="1"/>
    <col min="11592" max="11592" width="36" style="2" customWidth="1"/>
    <col min="11593" max="11766" width="8.7109375" style="2"/>
    <col min="11767" max="11767" width="11.85546875" style="2" customWidth="1"/>
    <col min="11768" max="11769" width="23.140625" style="2" customWidth="1"/>
    <col min="11770" max="11770" width="34.85546875" style="2" customWidth="1"/>
    <col min="11771" max="11771" width="27.42578125" style="2" customWidth="1"/>
    <col min="11772" max="11772" width="27.85546875" style="2" customWidth="1"/>
    <col min="11773" max="11775" width="22" style="2" customWidth="1"/>
    <col min="11776" max="11776" width="33.140625" style="2" customWidth="1"/>
    <col min="11777" max="11777" width="15.85546875" style="2" customWidth="1"/>
    <col min="11778" max="11778" width="24.85546875" style="2" customWidth="1"/>
    <col min="11779" max="11779" width="15.85546875" style="2" customWidth="1"/>
    <col min="11780" max="11780" width="15.140625" style="2" customWidth="1"/>
    <col min="11781" max="11781" width="12.140625" style="2" customWidth="1"/>
    <col min="11782" max="11782" width="14.5703125" style="2" customWidth="1"/>
    <col min="11783" max="11783" width="13.85546875" style="2" customWidth="1"/>
    <col min="11784" max="11785" width="15.42578125" style="2" customWidth="1"/>
    <col min="11786" max="11786" width="14.140625" style="2" customWidth="1"/>
    <col min="11787" max="11787" width="15.140625" style="2" customWidth="1"/>
    <col min="11788" max="11788" width="14.85546875" style="2" customWidth="1"/>
    <col min="11789" max="11789" width="15.5703125" style="2" customWidth="1"/>
    <col min="11790" max="11800" width="15.85546875" style="2" customWidth="1"/>
    <col min="11801" max="11821" width="8.7109375" style="2"/>
    <col min="11822" max="11822" width="11.140625" style="2" customWidth="1"/>
    <col min="11823" max="11834" width="8.7109375" style="2"/>
    <col min="11835" max="11835" width="10.42578125" style="2" bestFit="1" customWidth="1"/>
    <col min="11836" max="11846" width="8.7109375" style="2"/>
    <col min="11847" max="11847" width="46.85546875" style="2" customWidth="1"/>
    <col min="11848" max="11848" width="36" style="2" customWidth="1"/>
    <col min="11849" max="12022" width="8.7109375" style="2"/>
    <col min="12023" max="12023" width="11.85546875" style="2" customWidth="1"/>
    <col min="12024" max="12025" width="23.140625" style="2" customWidth="1"/>
    <col min="12026" max="12026" width="34.85546875" style="2" customWidth="1"/>
    <col min="12027" max="12027" width="27.42578125" style="2" customWidth="1"/>
    <col min="12028" max="12028" width="27.85546875" style="2" customWidth="1"/>
    <col min="12029" max="12031" width="22" style="2" customWidth="1"/>
    <col min="12032" max="12032" width="33.140625" style="2" customWidth="1"/>
    <col min="12033" max="12033" width="15.85546875" style="2" customWidth="1"/>
    <col min="12034" max="12034" width="24.85546875" style="2" customWidth="1"/>
    <col min="12035" max="12035" width="15.85546875" style="2" customWidth="1"/>
    <col min="12036" max="12036" width="15.140625" style="2" customWidth="1"/>
    <col min="12037" max="12037" width="12.140625" style="2" customWidth="1"/>
    <col min="12038" max="12038" width="14.5703125" style="2" customWidth="1"/>
    <col min="12039" max="12039" width="13.85546875" style="2" customWidth="1"/>
    <col min="12040" max="12041" width="15.42578125" style="2" customWidth="1"/>
    <col min="12042" max="12042" width="14.140625" style="2" customWidth="1"/>
    <col min="12043" max="12043" width="15.140625" style="2" customWidth="1"/>
    <col min="12044" max="12044" width="14.85546875" style="2" customWidth="1"/>
    <col min="12045" max="12045" width="15.5703125" style="2" customWidth="1"/>
    <col min="12046" max="12056" width="15.85546875" style="2" customWidth="1"/>
    <col min="12057" max="12077" width="8.7109375" style="2"/>
    <col min="12078" max="12078" width="11.140625" style="2" customWidth="1"/>
    <col min="12079" max="12090" width="8.7109375" style="2"/>
    <col min="12091" max="12091" width="10.42578125" style="2" bestFit="1" customWidth="1"/>
    <col min="12092" max="12102" width="8.7109375" style="2"/>
    <col min="12103" max="12103" width="46.85546875" style="2" customWidth="1"/>
    <col min="12104" max="12104" width="36" style="2" customWidth="1"/>
    <col min="12105" max="12278" width="8.7109375" style="2"/>
    <col min="12279" max="12279" width="11.85546875" style="2" customWidth="1"/>
    <col min="12280" max="12281" width="23.140625" style="2" customWidth="1"/>
    <col min="12282" max="12282" width="34.85546875" style="2" customWidth="1"/>
    <col min="12283" max="12283" width="27.42578125" style="2" customWidth="1"/>
    <col min="12284" max="12284" width="27.85546875" style="2" customWidth="1"/>
    <col min="12285" max="12287" width="22" style="2" customWidth="1"/>
    <col min="12288" max="12288" width="33.140625" style="2" customWidth="1"/>
    <col min="12289" max="12289" width="15.85546875" style="2" customWidth="1"/>
    <col min="12290" max="12290" width="24.85546875" style="2" customWidth="1"/>
    <col min="12291" max="12291" width="15.85546875" style="2" customWidth="1"/>
    <col min="12292" max="12292" width="15.140625" style="2" customWidth="1"/>
    <col min="12293" max="12293" width="12.140625" style="2" customWidth="1"/>
    <col min="12294" max="12294" width="14.5703125" style="2" customWidth="1"/>
    <col min="12295" max="12295" width="13.85546875" style="2" customWidth="1"/>
    <col min="12296" max="12297" width="15.42578125" style="2" customWidth="1"/>
    <col min="12298" max="12298" width="14.140625" style="2" customWidth="1"/>
    <col min="12299" max="12299" width="15.140625" style="2" customWidth="1"/>
    <col min="12300" max="12300" width="14.85546875" style="2" customWidth="1"/>
    <col min="12301" max="12301" width="15.5703125" style="2" customWidth="1"/>
    <col min="12302" max="12312" width="15.85546875" style="2" customWidth="1"/>
    <col min="12313" max="12333" width="8.7109375" style="2"/>
    <col min="12334" max="12334" width="11.140625" style="2" customWidth="1"/>
    <col min="12335" max="12346" width="8.7109375" style="2"/>
    <col min="12347" max="12347" width="10.42578125" style="2" bestFit="1" customWidth="1"/>
    <col min="12348" max="12358" width="8.7109375" style="2"/>
    <col min="12359" max="12359" width="46.85546875" style="2" customWidth="1"/>
    <col min="12360" max="12360" width="36" style="2" customWidth="1"/>
    <col min="12361" max="12534" width="8.7109375" style="2"/>
    <col min="12535" max="12535" width="11.85546875" style="2" customWidth="1"/>
    <col min="12536" max="12537" width="23.140625" style="2" customWidth="1"/>
    <col min="12538" max="12538" width="34.85546875" style="2" customWidth="1"/>
    <col min="12539" max="12539" width="27.42578125" style="2" customWidth="1"/>
    <col min="12540" max="12540" width="27.85546875" style="2" customWidth="1"/>
    <col min="12541" max="12543" width="22" style="2" customWidth="1"/>
    <col min="12544" max="12544" width="33.140625" style="2" customWidth="1"/>
    <col min="12545" max="12545" width="15.85546875" style="2" customWidth="1"/>
    <col min="12546" max="12546" width="24.85546875" style="2" customWidth="1"/>
    <col min="12547" max="12547" width="15.85546875" style="2" customWidth="1"/>
    <col min="12548" max="12548" width="15.140625" style="2" customWidth="1"/>
    <col min="12549" max="12549" width="12.140625" style="2" customWidth="1"/>
    <col min="12550" max="12550" width="14.5703125" style="2" customWidth="1"/>
    <col min="12551" max="12551" width="13.85546875" style="2" customWidth="1"/>
    <col min="12552" max="12553" width="15.42578125" style="2" customWidth="1"/>
    <col min="12554" max="12554" width="14.140625" style="2" customWidth="1"/>
    <col min="12555" max="12555" width="15.140625" style="2" customWidth="1"/>
    <col min="12556" max="12556" width="14.85546875" style="2" customWidth="1"/>
    <col min="12557" max="12557" width="15.5703125" style="2" customWidth="1"/>
    <col min="12558" max="12568" width="15.85546875" style="2" customWidth="1"/>
    <col min="12569" max="12589" width="8.7109375" style="2"/>
    <col min="12590" max="12590" width="11.140625" style="2" customWidth="1"/>
    <col min="12591" max="12602" width="8.7109375" style="2"/>
    <col min="12603" max="12603" width="10.42578125" style="2" bestFit="1" customWidth="1"/>
    <col min="12604" max="12614" width="8.7109375" style="2"/>
    <col min="12615" max="12615" width="46.85546875" style="2" customWidth="1"/>
    <col min="12616" max="12616" width="36" style="2" customWidth="1"/>
    <col min="12617" max="12790" width="8.7109375" style="2"/>
    <col min="12791" max="12791" width="11.85546875" style="2" customWidth="1"/>
    <col min="12792" max="12793" width="23.140625" style="2" customWidth="1"/>
    <col min="12794" max="12794" width="34.85546875" style="2" customWidth="1"/>
    <col min="12795" max="12795" width="27.42578125" style="2" customWidth="1"/>
    <col min="12796" max="12796" width="27.85546875" style="2" customWidth="1"/>
    <col min="12797" max="12799" width="22" style="2" customWidth="1"/>
    <col min="12800" max="12800" width="33.140625" style="2" customWidth="1"/>
    <col min="12801" max="12801" width="15.85546875" style="2" customWidth="1"/>
    <col min="12802" max="12802" width="24.85546875" style="2" customWidth="1"/>
    <col min="12803" max="12803" width="15.85546875" style="2" customWidth="1"/>
    <col min="12804" max="12804" width="15.140625" style="2" customWidth="1"/>
    <col min="12805" max="12805" width="12.140625" style="2" customWidth="1"/>
    <col min="12806" max="12806" width="14.5703125" style="2" customWidth="1"/>
    <col min="12807" max="12807" width="13.85546875" style="2" customWidth="1"/>
    <col min="12808" max="12809" width="15.42578125" style="2" customWidth="1"/>
    <col min="12810" max="12810" width="14.140625" style="2" customWidth="1"/>
    <col min="12811" max="12811" width="15.140625" style="2" customWidth="1"/>
    <col min="12812" max="12812" width="14.85546875" style="2" customWidth="1"/>
    <col min="12813" max="12813" width="15.5703125" style="2" customWidth="1"/>
    <col min="12814" max="12824" width="15.85546875" style="2" customWidth="1"/>
    <col min="12825" max="12845" width="8.7109375" style="2"/>
    <col min="12846" max="12846" width="11.140625" style="2" customWidth="1"/>
    <col min="12847" max="12858" width="8.7109375" style="2"/>
    <col min="12859" max="12859" width="10.42578125" style="2" bestFit="1" customWidth="1"/>
    <col min="12860" max="12870" width="8.7109375" style="2"/>
    <col min="12871" max="12871" width="46.85546875" style="2" customWidth="1"/>
    <col min="12872" max="12872" width="36" style="2" customWidth="1"/>
    <col min="12873" max="13046" width="8.7109375" style="2"/>
    <col min="13047" max="13047" width="11.85546875" style="2" customWidth="1"/>
    <col min="13048" max="13049" width="23.140625" style="2" customWidth="1"/>
    <col min="13050" max="13050" width="34.85546875" style="2" customWidth="1"/>
    <col min="13051" max="13051" width="27.42578125" style="2" customWidth="1"/>
    <col min="13052" max="13052" width="27.85546875" style="2" customWidth="1"/>
    <col min="13053" max="13055" width="22" style="2" customWidth="1"/>
    <col min="13056" max="13056" width="33.140625" style="2" customWidth="1"/>
    <col min="13057" max="13057" width="15.85546875" style="2" customWidth="1"/>
    <col min="13058" max="13058" width="24.85546875" style="2" customWidth="1"/>
    <col min="13059" max="13059" width="15.85546875" style="2" customWidth="1"/>
    <col min="13060" max="13060" width="15.140625" style="2" customWidth="1"/>
    <col min="13061" max="13061" width="12.140625" style="2" customWidth="1"/>
    <col min="13062" max="13062" width="14.5703125" style="2" customWidth="1"/>
    <col min="13063" max="13063" width="13.85546875" style="2" customWidth="1"/>
    <col min="13064" max="13065" width="15.42578125" style="2" customWidth="1"/>
    <col min="13066" max="13066" width="14.140625" style="2" customWidth="1"/>
    <col min="13067" max="13067" width="15.140625" style="2" customWidth="1"/>
    <col min="13068" max="13068" width="14.85546875" style="2" customWidth="1"/>
    <col min="13069" max="13069" width="15.5703125" style="2" customWidth="1"/>
    <col min="13070" max="13080" width="15.85546875" style="2" customWidth="1"/>
    <col min="13081" max="13101" width="8.7109375" style="2"/>
    <col min="13102" max="13102" width="11.140625" style="2" customWidth="1"/>
    <col min="13103" max="13114" width="8.7109375" style="2"/>
    <col min="13115" max="13115" width="10.42578125" style="2" bestFit="1" customWidth="1"/>
    <col min="13116" max="13126" width="8.7109375" style="2"/>
    <col min="13127" max="13127" width="46.85546875" style="2" customWidth="1"/>
    <col min="13128" max="13128" width="36" style="2" customWidth="1"/>
    <col min="13129" max="13302" width="8.7109375" style="2"/>
    <col min="13303" max="13303" width="11.85546875" style="2" customWidth="1"/>
    <col min="13304" max="13305" width="23.140625" style="2" customWidth="1"/>
    <col min="13306" max="13306" width="34.85546875" style="2" customWidth="1"/>
    <col min="13307" max="13307" width="27.42578125" style="2" customWidth="1"/>
    <col min="13308" max="13308" width="27.85546875" style="2" customWidth="1"/>
    <col min="13309" max="13311" width="22" style="2" customWidth="1"/>
    <col min="13312" max="13312" width="33.140625" style="2" customWidth="1"/>
    <col min="13313" max="13313" width="15.85546875" style="2" customWidth="1"/>
    <col min="13314" max="13314" width="24.85546875" style="2" customWidth="1"/>
    <col min="13315" max="13315" width="15.85546875" style="2" customWidth="1"/>
    <col min="13316" max="13316" width="15.140625" style="2" customWidth="1"/>
    <col min="13317" max="13317" width="12.140625" style="2" customWidth="1"/>
    <col min="13318" max="13318" width="14.5703125" style="2" customWidth="1"/>
    <col min="13319" max="13319" width="13.85546875" style="2" customWidth="1"/>
    <col min="13320" max="13321" width="15.42578125" style="2" customWidth="1"/>
    <col min="13322" max="13322" width="14.140625" style="2" customWidth="1"/>
    <col min="13323" max="13323" width="15.140625" style="2" customWidth="1"/>
    <col min="13324" max="13324" width="14.85546875" style="2" customWidth="1"/>
    <col min="13325" max="13325" width="15.5703125" style="2" customWidth="1"/>
    <col min="13326" max="13336" width="15.85546875" style="2" customWidth="1"/>
    <col min="13337" max="13357" width="8.7109375" style="2"/>
    <col min="13358" max="13358" width="11.140625" style="2" customWidth="1"/>
    <col min="13359" max="13370" width="8.7109375" style="2"/>
    <col min="13371" max="13371" width="10.42578125" style="2" bestFit="1" customWidth="1"/>
    <col min="13372" max="13382" width="8.7109375" style="2"/>
    <col min="13383" max="13383" width="46.85546875" style="2" customWidth="1"/>
    <col min="13384" max="13384" width="36" style="2" customWidth="1"/>
    <col min="13385" max="13558" width="8.7109375" style="2"/>
    <col min="13559" max="13559" width="11.85546875" style="2" customWidth="1"/>
    <col min="13560" max="13561" width="23.140625" style="2" customWidth="1"/>
    <col min="13562" max="13562" width="34.85546875" style="2" customWidth="1"/>
    <col min="13563" max="13563" width="27.42578125" style="2" customWidth="1"/>
    <col min="13564" max="13564" width="27.85546875" style="2" customWidth="1"/>
    <col min="13565" max="13567" width="22" style="2" customWidth="1"/>
    <col min="13568" max="13568" width="33.140625" style="2" customWidth="1"/>
    <col min="13569" max="13569" width="15.85546875" style="2" customWidth="1"/>
    <col min="13570" max="13570" width="24.85546875" style="2" customWidth="1"/>
    <col min="13571" max="13571" width="15.85546875" style="2" customWidth="1"/>
    <col min="13572" max="13572" width="15.140625" style="2" customWidth="1"/>
    <col min="13573" max="13573" width="12.140625" style="2" customWidth="1"/>
    <col min="13574" max="13574" width="14.5703125" style="2" customWidth="1"/>
    <col min="13575" max="13575" width="13.85546875" style="2" customWidth="1"/>
    <col min="13576" max="13577" width="15.42578125" style="2" customWidth="1"/>
    <col min="13578" max="13578" width="14.140625" style="2" customWidth="1"/>
    <col min="13579" max="13579" width="15.140625" style="2" customWidth="1"/>
    <col min="13580" max="13580" width="14.85546875" style="2" customWidth="1"/>
    <col min="13581" max="13581" width="15.5703125" style="2" customWidth="1"/>
    <col min="13582" max="13592" width="15.85546875" style="2" customWidth="1"/>
    <col min="13593" max="13613" width="8.7109375" style="2"/>
    <col min="13614" max="13614" width="11.140625" style="2" customWidth="1"/>
    <col min="13615" max="13626" width="8.7109375" style="2"/>
    <col min="13627" max="13627" width="10.42578125" style="2" bestFit="1" customWidth="1"/>
    <col min="13628" max="13638" width="8.7109375" style="2"/>
    <col min="13639" max="13639" width="46.85546875" style="2" customWidth="1"/>
    <col min="13640" max="13640" width="36" style="2" customWidth="1"/>
    <col min="13641" max="13814" width="8.7109375" style="2"/>
    <col min="13815" max="13815" width="11.85546875" style="2" customWidth="1"/>
    <col min="13816" max="13817" width="23.140625" style="2" customWidth="1"/>
    <col min="13818" max="13818" width="34.85546875" style="2" customWidth="1"/>
    <col min="13819" max="13819" width="27.42578125" style="2" customWidth="1"/>
    <col min="13820" max="13820" width="27.85546875" style="2" customWidth="1"/>
    <col min="13821" max="13823" width="22" style="2" customWidth="1"/>
    <col min="13824" max="13824" width="33.140625" style="2" customWidth="1"/>
    <col min="13825" max="13825" width="15.85546875" style="2" customWidth="1"/>
    <col min="13826" max="13826" width="24.85546875" style="2" customWidth="1"/>
    <col min="13827" max="13827" width="15.85546875" style="2" customWidth="1"/>
    <col min="13828" max="13828" width="15.140625" style="2" customWidth="1"/>
    <col min="13829" max="13829" width="12.140625" style="2" customWidth="1"/>
    <col min="13830" max="13830" width="14.5703125" style="2" customWidth="1"/>
    <col min="13831" max="13831" width="13.85546875" style="2" customWidth="1"/>
    <col min="13832" max="13833" width="15.42578125" style="2" customWidth="1"/>
    <col min="13834" max="13834" width="14.140625" style="2" customWidth="1"/>
    <col min="13835" max="13835" width="15.140625" style="2" customWidth="1"/>
    <col min="13836" max="13836" width="14.85546875" style="2" customWidth="1"/>
    <col min="13837" max="13837" width="15.5703125" style="2" customWidth="1"/>
    <col min="13838" max="13848" width="15.85546875" style="2" customWidth="1"/>
    <col min="13849" max="13869" width="8.7109375" style="2"/>
    <col min="13870" max="13870" width="11.140625" style="2" customWidth="1"/>
    <col min="13871" max="13882" width="8.7109375" style="2"/>
    <col min="13883" max="13883" width="10.42578125" style="2" bestFit="1" customWidth="1"/>
    <col min="13884" max="13894" width="8.7109375" style="2"/>
    <col min="13895" max="13895" width="46.85546875" style="2" customWidth="1"/>
    <col min="13896" max="13896" width="36" style="2" customWidth="1"/>
    <col min="13897" max="14070" width="8.7109375" style="2"/>
    <col min="14071" max="14071" width="11.85546875" style="2" customWidth="1"/>
    <col min="14072" max="14073" width="23.140625" style="2" customWidth="1"/>
    <col min="14074" max="14074" width="34.85546875" style="2" customWidth="1"/>
    <col min="14075" max="14075" width="27.42578125" style="2" customWidth="1"/>
    <col min="14076" max="14076" width="27.85546875" style="2" customWidth="1"/>
    <col min="14077" max="14079" width="22" style="2" customWidth="1"/>
    <col min="14080" max="14080" width="33.140625" style="2" customWidth="1"/>
    <col min="14081" max="14081" width="15.85546875" style="2" customWidth="1"/>
    <col min="14082" max="14082" width="24.85546875" style="2" customWidth="1"/>
    <col min="14083" max="14083" width="15.85546875" style="2" customWidth="1"/>
    <col min="14084" max="14084" width="15.140625" style="2" customWidth="1"/>
    <col min="14085" max="14085" width="12.140625" style="2" customWidth="1"/>
    <col min="14086" max="14086" width="14.5703125" style="2" customWidth="1"/>
    <col min="14087" max="14087" width="13.85546875" style="2" customWidth="1"/>
    <col min="14088" max="14089" width="15.42578125" style="2" customWidth="1"/>
    <col min="14090" max="14090" width="14.140625" style="2" customWidth="1"/>
    <col min="14091" max="14091" width="15.140625" style="2" customWidth="1"/>
    <col min="14092" max="14092" width="14.85546875" style="2" customWidth="1"/>
    <col min="14093" max="14093" width="15.5703125" style="2" customWidth="1"/>
    <col min="14094" max="14104" width="15.85546875" style="2" customWidth="1"/>
    <col min="14105" max="14125" width="8.7109375" style="2"/>
    <col min="14126" max="14126" width="11.140625" style="2" customWidth="1"/>
    <col min="14127" max="14138" width="8.7109375" style="2"/>
    <col min="14139" max="14139" width="10.42578125" style="2" bestFit="1" customWidth="1"/>
    <col min="14140" max="14150" width="8.7109375" style="2"/>
    <col min="14151" max="14151" width="46.85546875" style="2" customWidth="1"/>
    <col min="14152" max="14152" width="36" style="2" customWidth="1"/>
    <col min="14153" max="14326" width="8.7109375" style="2"/>
    <col min="14327" max="14327" width="11.85546875" style="2" customWidth="1"/>
    <col min="14328" max="14329" width="23.140625" style="2" customWidth="1"/>
    <col min="14330" max="14330" width="34.85546875" style="2" customWidth="1"/>
    <col min="14331" max="14331" width="27.42578125" style="2" customWidth="1"/>
    <col min="14332" max="14332" width="27.85546875" style="2" customWidth="1"/>
    <col min="14333" max="14335" width="22" style="2" customWidth="1"/>
    <col min="14336" max="14336" width="33.140625" style="2" customWidth="1"/>
    <col min="14337" max="14337" width="15.85546875" style="2" customWidth="1"/>
    <col min="14338" max="14338" width="24.85546875" style="2" customWidth="1"/>
    <col min="14339" max="14339" width="15.85546875" style="2" customWidth="1"/>
    <col min="14340" max="14340" width="15.140625" style="2" customWidth="1"/>
    <col min="14341" max="14341" width="12.140625" style="2" customWidth="1"/>
    <col min="14342" max="14342" width="14.5703125" style="2" customWidth="1"/>
    <col min="14343" max="14343" width="13.85546875" style="2" customWidth="1"/>
    <col min="14344" max="14345" width="15.42578125" style="2" customWidth="1"/>
    <col min="14346" max="14346" width="14.140625" style="2" customWidth="1"/>
    <col min="14347" max="14347" width="15.140625" style="2" customWidth="1"/>
    <col min="14348" max="14348" width="14.85546875" style="2" customWidth="1"/>
    <col min="14349" max="14349" width="15.5703125" style="2" customWidth="1"/>
    <col min="14350" max="14360" width="15.85546875" style="2" customWidth="1"/>
    <col min="14361" max="14381" width="8.7109375" style="2"/>
    <col min="14382" max="14382" width="11.140625" style="2" customWidth="1"/>
    <col min="14383" max="14394" width="8.7109375" style="2"/>
    <col min="14395" max="14395" width="10.42578125" style="2" bestFit="1" customWidth="1"/>
    <col min="14396" max="14406" width="8.7109375" style="2"/>
    <col min="14407" max="14407" width="46.85546875" style="2" customWidth="1"/>
    <col min="14408" max="14408" width="36" style="2" customWidth="1"/>
    <col min="14409" max="14582" width="8.7109375" style="2"/>
    <col min="14583" max="14583" width="11.85546875" style="2" customWidth="1"/>
    <col min="14584" max="14585" width="23.140625" style="2" customWidth="1"/>
    <col min="14586" max="14586" width="34.85546875" style="2" customWidth="1"/>
    <col min="14587" max="14587" width="27.42578125" style="2" customWidth="1"/>
    <col min="14588" max="14588" width="27.85546875" style="2" customWidth="1"/>
    <col min="14589" max="14591" width="22" style="2" customWidth="1"/>
    <col min="14592" max="14592" width="33.140625" style="2" customWidth="1"/>
    <col min="14593" max="14593" width="15.85546875" style="2" customWidth="1"/>
    <col min="14594" max="14594" width="24.85546875" style="2" customWidth="1"/>
    <col min="14595" max="14595" width="15.85546875" style="2" customWidth="1"/>
    <col min="14596" max="14596" width="15.140625" style="2" customWidth="1"/>
    <col min="14597" max="14597" width="12.140625" style="2" customWidth="1"/>
    <col min="14598" max="14598" width="14.5703125" style="2" customWidth="1"/>
    <col min="14599" max="14599" width="13.85546875" style="2" customWidth="1"/>
    <col min="14600" max="14601" width="15.42578125" style="2" customWidth="1"/>
    <col min="14602" max="14602" width="14.140625" style="2" customWidth="1"/>
    <col min="14603" max="14603" width="15.140625" style="2" customWidth="1"/>
    <col min="14604" max="14604" width="14.85546875" style="2" customWidth="1"/>
    <col min="14605" max="14605" width="15.5703125" style="2" customWidth="1"/>
    <col min="14606" max="14616" width="15.85546875" style="2" customWidth="1"/>
    <col min="14617" max="14637" width="8.7109375" style="2"/>
    <col min="14638" max="14638" width="11.140625" style="2" customWidth="1"/>
    <col min="14639" max="14650" width="8.7109375" style="2"/>
    <col min="14651" max="14651" width="10.42578125" style="2" bestFit="1" customWidth="1"/>
    <col min="14652" max="14662" width="8.7109375" style="2"/>
    <col min="14663" max="14663" width="46.85546875" style="2" customWidth="1"/>
    <col min="14664" max="14664" width="36" style="2" customWidth="1"/>
    <col min="14665" max="14838" width="8.7109375" style="2"/>
    <col min="14839" max="14839" width="11.85546875" style="2" customWidth="1"/>
    <col min="14840" max="14841" width="23.140625" style="2" customWidth="1"/>
    <col min="14842" max="14842" width="34.85546875" style="2" customWidth="1"/>
    <col min="14843" max="14843" width="27.42578125" style="2" customWidth="1"/>
    <col min="14844" max="14844" width="27.85546875" style="2" customWidth="1"/>
    <col min="14845" max="14847" width="22" style="2" customWidth="1"/>
    <col min="14848" max="14848" width="33.140625" style="2" customWidth="1"/>
    <col min="14849" max="14849" width="15.85546875" style="2" customWidth="1"/>
    <col min="14850" max="14850" width="24.85546875" style="2" customWidth="1"/>
    <col min="14851" max="14851" width="15.85546875" style="2" customWidth="1"/>
    <col min="14852" max="14852" width="15.140625" style="2" customWidth="1"/>
    <col min="14853" max="14853" width="12.140625" style="2" customWidth="1"/>
    <col min="14854" max="14854" width="14.5703125" style="2" customWidth="1"/>
    <col min="14855" max="14855" width="13.85546875" style="2" customWidth="1"/>
    <col min="14856" max="14857" width="15.42578125" style="2" customWidth="1"/>
    <col min="14858" max="14858" width="14.140625" style="2" customWidth="1"/>
    <col min="14859" max="14859" width="15.140625" style="2" customWidth="1"/>
    <col min="14860" max="14860" width="14.85546875" style="2" customWidth="1"/>
    <col min="14861" max="14861" width="15.5703125" style="2" customWidth="1"/>
    <col min="14862" max="14872" width="15.85546875" style="2" customWidth="1"/>
    <col min="14873" max="14893" width="8.7109375" style="2"/>
    <col min="14894" max="14894" width="11.140625" style="2" customWidth="1"/>
    <col min="14895" max="14906" width="8.7109375" style="2"/>
    <col min="14907" max="14907" width="10.42578125" style="2" bestFit="1" customWidth="1"/>
    <col min="14908" max="14918" width="8.7109375" style="2"/>
    <col min="14919" max="14919" width="46.85546875" style="2" customWidth="1"/>
    <col min="14920" max="14920" width="36" style="2" customWidth="1"/>
    <col min="14921" max="15094" width="8.7109375" style="2"/>
    <col min="15095" max="15095" width="11.85546875" style="2" customWidth="1"/>
    <col min="15096" max="15097" width="23.140625" style="2" customWidth="1"/>
    <col min="15098" max="15098" width="34.85546875" style="2" customWidth="1"/>
    <col min="15099" max="15099" width="27.42578125" style="2" customWidth="1"/>
    <col min="15100" max="15100" width="27.85546875" style="2" customWidth="1"/>
    <col min="15101" max="15103" width="22" style="2" customWidth="1"/>
    <col min="15104" max="15104" width="33.140625" style="2" customWidth="1"/>
    <col min="15105" max="15105" width="15.85546875" style="2" customWidth="1"/>
    <col min="15106" max="15106" width="24.85546875" style="2" customWidth="1"/>
    <col min="15107" max="15107" width="15.85546875" style="2" customWidth="1"/>
    <col min="15108" max="15108" width="15.140625" style="2" customWidth="1"/>
    <col min="15109" max="15109" width="12.140625" style="2" customWidth="1"/>
    <col min="15110" max="15110" width="14.5703125" style="2" customWidth="1"/>
    <col min="15111" max="15111" width="13.85546875" style="2" customWidth="1"/>
    <col min="15112" max="15113" width="15.42578125" style="2" customWidth="1"/>
    <col min="15114" max="15114" width="14.140625" style="2" customWidth="1"/>
    <col min="15115" max="15115" width="15.140625" style="2" customWidth="1"/>
    <col min="15116" max="15116" width="14.85546875" style="2" customWidth="1"/>
    <col min="15117" max="15117" width="15.5703125" style="2" customWidth="1"/>
    <col min="15118" max="15128" width="15.85546875" style="2" customWidth="1"/>
    <col min="15129" max="15149" width="8.7109375" style="2"/>
    <col min="15150" max="15150" width="11.140625" style="2" customWidth="1"/>
    <col min="15151" max="15162" width="8.7109375" style="2"/>
    <col min="15163" max="15163" width="10.42578125" style="2" bestFit="1" customWidth="1"/>
    <col min="15164" max="15174" width="8.7109375" style="2"/>
    <col min="15175" max="15175" width="46.85546875" style="2" customWidth="1"/>
    <col min="15176" max="15176" width="36" style="2" customWidth="1"/>
    <col min="15177" max="15350" width="8.7109375" style="2"/>
    <col min="15351" max="15351" width="11.85546875" style="2" customWidth="1"/>
    <col min="15352" max="15353" width="23.140625" style="2" customWidth="1"/>
    <col min="15354" max="15354" width="34.85546875" style="2" customWidth="1"/>
    <col min="15355" max="15355" width="27.42578125" style="2" customWidth="1"/>
    <col min="15356" max="15356" width="27.85546875" style="2" customWidth="1"/>
    <col min="15357" max="15359" width="22" style="2" customWidth="1"/>
    <col min="15360" max="15360" width="33.140625" style="2" customWidth="1"/>
    <col min="15361" max="15361" width="15.85546875" style="2" customWidth="1"/>
    <col min="15362" max="15362" width="24.85546875" style="2" customWidth="1"/>
    <col min="15363" max="15363" width="15.85546875" style="2" customWidth="1"/>
    <col min="15364" max="15364" width="15.140625" style="2" customWidth="1"/>
    <col min="15365" max="15365" width="12.140625" style="2" customWidth="1"/>
    <col min="15366" max="15366" width="14.5703125" style="2" customWidth="1"/>
    <col min="15367" max="15367" width="13.85546875" style="2" customWidth="1"/>
    <col min="15368" max="15369" width="15.42578125" style="2" customWidth="1"/>
    <col min="15370" max="15370" width="14.140625" style="2" customWidth="1"/>
    <col min="15371" max="15371" width="15.140625" style="2" customWidth="1"/>
    <col min="15372" max="15372" width="14.85546875" style="2" customWidth="1"/>
    <col min="15373" max="15373" width="15.5703125" style="2" customWidth="1"/>
    <col min="15374" max="15384" width="15.85546875" style="2" customWidth="1"/>
    <col min="15385" max="15405" width="8.7109375" style="2"/>
    <col min="15406" max="15406" width="11.140625" style="2" customWidth="1"/>
    <col min="15407" max="15418" width="8.7109375" style="2"/>
    <col min="15419" max="15419" width="10.42578125" style="2" bestFit="1" customWidth="1"/>
    <col min="15420" max="15430" width="8.7109375" style="2"/>
    <col min="15431" max="15431" width="46.85546875" style="2" customWidth="1"/>
    <col min="15432" max="15432" width="36" style="2" customWidth="1"/>
    <col min="15433" max="15606" width="8.7109375" style="2"/>
    <col min="15607" max="15607" width="11.85546875" style="2" customWidth="1"/>
    <col min="15608" max="15609" width="23.140625" style="2" customWidth="1"/>
    <col min="15610" max="15610" width="34.85546875" style="2" customWidth="1"/>
    <col min="15611" max="15611" width="27.42578125" style="2" customWidth="1"/>
    <col min="15612" max="15612" width="27.85546875" style="2" customWidth="1"/>
    <col min="15613" max="15615" width="22" style="2" customWidth="1"/>
    <col min="15616" max="15616" width="33.140625" style="2" customWidth="1"/>
    <col min="15617" max="15617" width="15.85546875" style="2" customWidth="1"/>
    <col min="15618" max="15618" width="24.85546875" style="2" customWidth="1"/>
    <col min="15619" max="15619" width="15.85546875" style="2" customWidth="1"/>
    <col min="15620" max="15620" width="15.140625" style="2" customWidth="1"/>
    <col min="15621" max="15621" width="12.140625" style="2" customWidth="1"/>
    <col min="15622" max="15622" width="14.5703125" style="2" customWidth="1"/>
    <col min="15623" max="15623" width="13.85546875" style="2" customWidth="1"/>
    <col min="15624" max="15625" width="15.42578125" style="2" customWidth="1"/>
    <col min="15626" max="15626" width="14.140625" style="2" customWidth="1"/>
    <col min="15627" max="15627" width="15.140625" style="2" customWidth="1"/>
    <col min="15628" max="15628" width="14.85546875" style="2" customWidth="1"/>
    <col min="15629" max="15629" width="15.5703125" style="2" customWidth="1"/>
    <col min="15630" max="15640" width="15.85546875" style="2" customWidth="1"/>
    <col min="15641" max="15661" width="8.7109375" style="2"/>
    <col min="15662" max="15662" width="11.140625" style="2" customWidth="1"/>
    <col min="15663" max="15674" width="8.7109375" style="2"/>
    <col min="15675" max="15675" width="10.42578125" style="2" bestFit="1" customWidth="1"/>
    <col min="15676" max="15686" width="8.7109375" style="2"/>
    <col min="15687" max="15687" width="46.85546875" style="2" customWidth="1"/>
    <col min="15688" max="15688" width="36" style="2" customWidth="1"/>
    <col min="15689" max="15862" width="8.7109375" style="2"/>
    <col min="15863" max="15863" width="11.85546875" style="2" customWidth="1"/>
    <col min="15864" max="15865" width="23.140625" style="2" customWidth="1"/>
    <col min="15866" max="15866" width="34.85546875" style="2" customWidth="1"/>
    <col min="15867" max="15867" width="27.42578125" style="2" customWidth="1"/>
    <col min="15868" max="15868" width="27.85546875" style="2" customWidth="1"/>
    <col min="15869" max="15871" width="22" style="2" customWidth="1"/>
    <col min="15872" max="15872" width="33.140625" style="2" customWidth="1"/>
    <col min="15873" max="15873" width="15.85546875" style="2" customWidth="1"/>
    <col min="15874" max="15874" width="24.85546875" style="2" customWidth="1"/>
    <col min="15875" max="15875" width="15.85546875" style="2" customWidth="1"/>
    <col min="15876" max="15876" width="15.140625" style="2" customWidth="1"/>
    <col min="15877" max="15877" width="12.140625" style="2" customWidth="1"/>
    <col min="15878" max="15878" width="14.5703125" style="2" customWidth="1"/>
    <col min="15879" max="15879" width="13.85546875" style="2" customWidth="1"/>
    <col min="15880" max="15881" width="15.42578125" style="2" customWidth="1"/>
    <col min="15882" max="15882" width="14.140625" style="2" customWidth="1"/>
    <col min="15883" max="15883" width="15.140625" style="2" customWidth="1"/>
    <col min="15884" max="15884" width="14.85546875" style="2" customWidth="1"/>
    <col min="15885" max="15885" width="15.5703125" style="2" customWidth="1"/>
    <col min="15886" max="15896" width="15.85546875" style="2" customWidth="1"/>
    <col min="15897" max="15917" width="8.7109375" style="2"/>
    <col min="15918" max="15918" width="11.140625" style="2" customWidth="1"/>
    <col min="15919" max="15930" width="8.7109375" style="2"/>
    <col min="15931" max="15931" width="10.42578125" style="2" bestFit="1" customWidth="1"/>
    <col min="15932" max="15942" width="8.7109375" style="2"/>
    <col min="15943" max="15943" width="46.85546875" style="2" customWidth="1"/>
    <col min="15944" max="15944" width="36" style="2" customWidth="1"/>
    <col min="15945" max="16118" width="8.7109375" style="2"/>
    <col min="16119" max="16119" width="11.85546875" style="2" customWidth="1"/>
    <col min="16120" max="16121" width="23.140625" style="2" customWidth="1"/>
    <col min="16122" max="16122" width="34.85546875" style="2" customWidth="1"/>
    <col min="16123" max="16123" width="27.42578125" style="2" customWidth="1"/>
    <col min="16124" max="16124" width="27.85546875" style="2" customWidth="1"/>
    <col min="16125" max="16127" width="22" style="2" customWidth="1"/>
    <col min="16128" max="16128" width="33.140625" style="2" customWidth="1"/>
    <col min="16129" max="16129" width="15.85546875" style="2" customWidth="1"/>
    <col min="16130" max="16130" width="24.85546875" style="2" customWidth="1"/>
    <col min="16131" max="16131" width="15.85546875" style="2" customWidth="1"/>
    <col min="16132" max="16132" width="15.140625" style="2" customWidth="1"/>
    <col min="16133" max="16133" width="12.140625" style="2" customWidth="1"/>
    <col min="16134" max="16134" width="14.5703125" style="2" customWidth="1"/>
    <col min="16135" max="16135" width="13.85546875" style="2" customWidth="1"/>
    <col min="16136" max="16137" width="15.42578125" style="2" customWidth="1"/>
    <col min="16138" max="16138" width="14.140625" style="2" customWidth="1"/>
    <col min="16139" max="16139" width="15.140625" style="2" customWidth="1"/>
    <col min="16140" max="16140" width="14.85546875" style="2" customWidth="1"/>
    <col min="16141" max="16141" width="15.5703125" style="2" customWidth="1"/>
    <col min="16142" max="16152" width="15.85546875" style="2" customWidth="1"/>
    <col min="16153" max="16173" width="8.7109375" style="2"/>
    <col min="16174" max="16174" width="11.140625" style="2" customWidth="1"/>
    <col min="16175" max="16186" width="8.7109375" style="2"/>
    <col min="16187" max="16187" width="10.42578125" style="2" bestFit="1" customWidth="1"/>
    <col min="16188" max="16198" width="8.7109375" style="2"/>
    <col min="16199" max="16199" width="46.85546875" style="2" customWidth="1"/>
    <col min="16200" max="16200" width="36" style="2" customWidth="1"/>
    <col min="16201" max="16376" width="8.7109375" style="2"/>
    <col min="16377" max="16384" width="8.7109375" style="2" customWidth="1"/>
  </cols>
  <sheetData>
    <row r="1" spans="2:23" ht="20.25" customHeight="1" x14ac:dyDescent="0.2">
      <c r="B1" s="1" t="s">
        <v>0</v>
      </c>
      <c r="C1" s="1"/>
      <c r="D1" s="1"/>
    </row>
    <row r="2" spans="2:23" ht="20.25" x14ac:dyDescent="0.2">
      <c r="B2" s="3" t="s">
        <v>1</v>
      </c>
      <c r="C2" s="3"/>
      <c r="D2" s="1"/>
    </row>
    <row r="3" spans="2:23" ht="20.25" x14ac:dyDescent="0.3">
      <c r="B3" s="1" t="s">
        <v>2</v>
      </c>
      <c r="C3" s="1"/>
      <c r="D3" s="4" t="s">
        <v>3</v>
      </c>
    </row>
    <row r="4" spans="2:23" ht="20.25" x14ac:dyDescent="0.2">
      <c r="B4" s="5" t="s">
        <v>4</v>
      </c>
      <c r="C4" s="5"/>
      <c r="D4" s="5"/>
    </row>
    <row r="7" spans="2:23" ht="15.75" x14ac:dyDescent="0.2">
      <c r="B7" s="6" t="s">
        <v>5</v>
      </c>
      <c r="C7" s="6"/>
    </row>
    <row r="8" spans="2:23" ht="15.75" x14ac:dyDescent="0.2">
      <c r="B8" s="6"/>
      <c r="C8" s="6"/>
    </row>
    <row r="9" spans="2:23" ht="19.5" customHeight="1" x14ac:dyDescent="0.2">
      <c r="B9" s="7"/>
      <c r="C9" s="7"/>
      <c r="D9" s="7"/>
      <c r="G9" s="7"/>
      <c r="H9" s="7"/>
      <c r="I9" s="7"/>
      <c r="J9" s="7"/>
    </row>
    <row r="10" spans="2:23" ht="19.5" customHeight="1" thickBot="1" x14ac:dyDescent="0.25">
      <c r="B10" s="159" t="s">
        <v>6</v>
      </c>
      <c r="C10" s="160"/>
      <c r="D10" s="161"/>
      <c r="E10" s="162" t="s">
        <v>7</v>
      </c>
      <c r="F10" s="163"/>
      <c r="G10" s="163"/>
      <c r="H10" s="163"/>
      <c r="I10" s="164"/>
      <c r="L10" s="165" t="s">
        <v>8</v>
      </c>
      <c r="M10" s="166"/>
      <c r="N10" s="166"/>
      <c r="O10" s="166"/>
      <c r="P10" s="166"/>
      <c r="Q10" s="166"/>
      <c r="R10" s="166"/>
      <c r="S10" s="166"/>
      <c r="T10" s="166"/>
    </row>
    <row r="11" spans="2:23" ht="85.5" customHeight="1" thickBot="1" x14ac:dyDescent="0.25">
      <c r="B11" s="167" t="s">
        <v>24</v>
      </c>
      <c r="C11" s="169"/>
      <c r="D11" s="168"/>
      <c r="E11" s="157" t="s">
        <v>25</v>
      </c>
      <c r="F11" s="158"/>
      <c r="G11" s="158"/>
      <c r="H11" s="158"/>
      <c r="I11" s="170"/>
      <c r="J11" s="167" t="s">
        <v>26</v>
      </c>
      <c r="K11" s="168"/>
      <c r="L11" s="157" t="s">
        <v>9</v>
      </c>
      <c r="M11" s="158"/>
      <c r="N11" s="158"/>
      <c r="O11" s="158"/>
      <c r="P11" s="158"/>
      <c r="Q11" s="158"/>
      <c r="R11" s="158"/>
      <c r="S11" s="158"/>
      <c r="T11" s="158"/>
      <c r="U11" s="157" t="s">
        <v>32</v>
      </c>
      <c r="V11" s="158"/>
      <c r="W11" s="22"/>
    </row>
    <row r="12" spans="2:23" ht="117" customHeight="1" x14ac:dyDescent="0.2">
      <c r="B12" s="23"/>
      <c r="C12" s="11" t="s">
        <v>41</v>
      </c>
      <c r="D12" s="12" t="s">
        <v>23</v>
      </c>
      <c r="E12" s="24"/>
      <c r="F12" s="13"/>
      <c r="G12" s="13"/>
      <c r="H12" s="13"/>
      <c r="I12" s="14" t="s">
        <v>12</v>
      </c>
      <c r="J12" s="173" t="s">
        <v>42</v>
      </c>
      <c r="K12" s="175" t="s">
        <v>18</v>
      </c>
      <c r="L12" s="177" t="s">
        <v>35</v>
      </c>
      <c r="M12" s="9" t="s">
        <v>13</v>
      </c>
      <c r="N12" s="9" t="s">
        <v>10</v>
      </c>
      <c r="O12" s="9" t="s">
        <v>21</v>
      </c>
      <c r="P12" s="9"/>
      <c r="Q12" s="9" t="s">
        <v>22</v>
      </c>
      <c r="R12" s="9"/>
      <c r="S12" s="9"/>
      <c r="T12" s="10"/>
      <c r="U12" s="177" t="s">
        <v>31</v>
      </c>
      <c r="V12" s="179" t="s">
        <v>33</v>
      </c>
      <c r="W12" s="171" t="s">
        <v>30</v>
      </c>
    </row>
    <row r="13" spans="2:23" ht="170.25" customHeight="1" thickBot="1" x14ac:dyDescent="0.25">
      <c r="B13" s="25" t="s">
        <v>14</v>
      </c>
      <c r="C13" s="26" t="s">
        <v>11</v>
      </c>
      <c r="D13" s="27" t="s">
        <v>17</v>
      </c>
      <c r="E13" s="28" t="s">
        <v>15</v>
      </c>
      <c r="F13" s="29" t="s">
        <v>19</v>
      </c>
      <c r="G13" s="29" t="s">
        <v>16</v>
      </c>
      <c r="H13" s="29" t="s">
        <v>20</v>
      </c>
      <c r="I13" s="27" t="s">
        <v>27</v>
      </c>
      <c r="J13" s="174"/>
      <c r="K13" s="176"/>
      <c r="L13" s="178"/>
      <c r="M13" s="30" t="s">
        <v>29</v>
      </c>
      <c r="N13" s="29" t="s">
        <v>36</v>
      </c>
      <c r="O13" s="30" t="s">
        <v>37</v>
      </c>
      <c r="P13" s="30" t="s">
        <v>38</v>
      </c>
      <c r="Q13" s="30" t="s">
        <v>28</v>
      </c>
      <c r="R13" s="30" t="s">
        <v>39</v>
      </c>
      <c r="S13" s="30" t="s">
        <v>40</v>
      </c>
      <c r="T13" s="27" t="s">
        <v>34</v>
      </c>
      <c r="U13" s="178"/>
      <c r="V13" s="180"/>
      <c r="W13" s="172"/>
    </row>
    <row r="14" spans="2:23" x14ac:dyDescent="0.2">
      <c r="B14" s="31" t="s">
        <v>43</v>
      </c>
      <c r="C14" s="74" t="s">
        <v>102</v>
      </c>
      <c r="D14" s="32" t="s">
        <v>44</v>
      </c>
      <c r="E14" s="33">
        <v>42275</v>
      </c>
      <c r="F14" s="33">
        <v>44069</v>
      </c>
      <c r="G14" s="33" t="s">
        <v>45</v>
      </c>
      <c r="H14" s="33">
        <v>47848</v>
      </c>
      <c r="I14" s="32" t="s">
        <v>46</v>
      </c>
      <c r="J14" s="32" t="s">
        <v>47</v>
      </c>
      <c r="K14" s="32" t="s">
        <v>48</v>
      </c>
      <c r="L14" s="32" t="s">
        <v>49</v>
      </c>
      <c r="M14" s="34">
        <f>275/365</f>
        <v>0.75342465753424659</v>
      </c>
      <c r="N14" s="35" t="s">
        <v>50</v>
      </c>
      <c r="O14" s="35"/>
      <c r="P14" s="35"/>
      <c r="Q14" s="32" t="s">
        <v>51</v>
      </c>
      <c r="R14" s="152" t="s">
        <v>273</v>
      </c>
      <c r="S14" s="35"/>
      <c r="T14" s="32" t="s">
        <v>53</v>
      </c>
      <c r="U14" s="32" t="s">
        <v>54</v>
      </c>
      <c r="V14" s="32" t="s">
        <v>55</v>
      </c>
      <c r="W14" s="36" t="s">
        <v>56</v>
      </c>
    </row>
    <row r="15" spans="2:23" x14ac:dyDescent="0.2">
      <c r="B15" s="20"/>
      <c r="C15" s="75"/>
      <c r="D15" s="15" t="s">
        <v>57</v>
      </c>
      <c r="E15" s="37"/>
      <c r="F15" s="37"/>
      <c r="G15" s="37" t="s">
        <v>58</v>
      </c>
      <c r="H15" s="37"/>
      <c r="I15" s="15"/>
      <c r="J15" s="15" t="s">
        <v>59</v>
      </c>
      <c r="K15" s="15" t="s">
        <v>48</v>
      </c>
      <c r="L15" s="38" t="s">
        <v>49</v>
      </c>
      <c r="M15" s="16">
        <v>0</v>
      </c>
      <c r="N15" s="39" t="s">
        <v>50</v>
      </c>
      <c r="O15" s="39"/>
      <c r="P15" s="39"/>
      <c r="Q15" s="15"/>
      <c r="R15" s="153"/>
      <c r="S15" s="39"/>
      <c r="T15" s="15" t="s">
        <v>58</v>
      </c>
      <c r="U15" s="15" t="s">
        <v>54</v>
      </c>
      <c r="V15" s="15" t="s">
        <v>55</v>
      </c>
      <c r="W15" s="40" t="s">
        <v>58</v>
      </c>
    </row>
    <row r="16" spans="2:23" x14ac:dyDescent="0.2">
      <c r="B16" s="20"/>
      <c r="C16" s="75"/>
      <c r="D16" s="38" t="s">
        <v>60</v>
      </c>
      <c r="E16" s="37"/>
      <c r="F16" s="37"/>
      <c r="G16" s="37" t="s">
        <v>58</v>
      </c>
      <c r="H16" s="37"/>
      <c r="I16" s="15"/>
      <c r="J16" s="15" t="s">
        <v>47</v>
      </c>
      <c r="K16" s="15" t="s">
        <v>48</v>
      </c>
      <c r="L16" s="38" t="s">
        <v>49</v>
      </c>
      <c r="M16" s="16">
        <v>0</v>
      </c>
      <c r="N16" s="39" t="s">
        <v>50</v>
      </c>
      <c r="O16" s="39"/>
      <c r="P16" s="39"/>
      <c r="Q16" s="15"/>
      <c r="R16" s="153"/>
      <c r="S16" s="39"/>
      <c r="T16" s="15" t="s">
        <v>58</v>
      </c>
      <c r="U16" s="15" t="s">
        <v>54</v>
      </c>
      <c r="V16" s="15" t="s">
        <v>55</v>
      </c>
      <c r="W16" s="40" t="s">
        <v>58</v>
      </c>
    </row>
    <row r="17" spans="1:133" x14ac:dyDescent="0.2">
      <c r="B17" s="20"/>
      <c r="C17" s="75"/>
      <c r="D17" s="15" t="s">
        <v>61</v>
      </c>
      <c r="E17" s="37"/>
      <c r="F17" s="37"/>
      <c r="G17" s="37" t="s">
        <v>58</v>
      </c>
      <c r="H17" s="37"/>
      <c r="I17" s="15"/>
      <c r="J17" s="15" t="s">
        <v>62</v>
      </c>
      <c r="K17" s="15" t="s">
        <v>48</v>
      </c>
      <c r="L17" s="38" t="s">
        <v>49</v>
      </c>
      <c r="M17" s="16">
        <v>0</v>
      </c>
      <c r="N17" s="39" t="s">
        <v>50</v>
      </c>
      <c r="O17" s="39"/>
      <c r="P17" s="39"/>
      <c r="Q17" s="15"/>
      <c r="R17" s="153"/>
      <c r="S17" s="39"/>
      <c r="T17" s="15" t="s">
        <v>58</v>
      </c>
      <c r="U17" s="15" t="s">
        <v>54</v>
      </c>
      <c r="V17" s="15" t="s">
        <v>55</v>
      </c>
      <c r="W17" s="40" t="s">
        <v>58</v>
      </c>
    </row>
    <row r="18" spans="1:133" x14ac:dyDescent="0.2">
      <c r="B18" s="20"/>
      <c r="C18" s="75"/>
      <c r="D18" s="15" t="s">
        <v>63</v>
      </c>
      <c r="E18" s="37"/>
      <c r="F18" s="37"/>
      <c r="G18" s="37" t="s">
        <v>58</v>
      </c>
      <c r="H18" s="37"/>
      <c r="I18" s="15"/>
      <c r="J18" s="15" t="s">
        <v>62</v>
      </c>
      <c r="K18" s="15" t="s">
        <v>48</v>
      </c>
      <c r="L18" s="38" t="s">
        <v>49</v>
      </c>
      <c r="M18" s="16">
        <v>0</v>
      </c>
      <c r="N18" s="39" t="s">
        <v>50</v>
      </c>
      <c r="O18" s="39"/>
      <c r="P18" s="39"/>
      <c r="Q18" s="15"/>
      <c r="R18" s="153"/>
      <c r="S18" s="39"/>
      <c r="T18" s="15" t="s">
        <v>58</v>
      </c>
      <c r="U18" s="15" t="s">
        <v>54</v>
      </c>
      <c r="V18" s="15" t="s">
        <v>55</v>
      </c>
      <c r="W18" s="40" t="s">
        <v>58</v>
      </c>
    </row>
    <row r="19" spans="1:133" s="18" customFormat="1" ht="12.75" customHeight="1" x14ac:dyDescent="0.2">
      <c r="A19" s="2"/>
      <c r="B19" s="20"/>
      <c r="C19" s="75"/>
      <c r="D19" s="15" t="s">
        <v>64</v>
      </c>
      <c r="E19" s="37"/>
      <c r="F19" s="37"/>
      <c r="G19" s="37" t="s">
        <v>58</v>
      </c>
      <c r="H19" s="37"/>
      <c r="I19" s="15"/>
      <c r="J19" s="15" t="s">
        <v>62</v>
      </c>
      <c r="K19" s="15" t="s">
        <v>48</v>
      </c>
      <c r="L19" s="38" t="s">
        <v>49</v>
      </c>
      <c r="M19" s="16">
        <v>0</v>
      </c>
      <c r="N19" s="39" t="s">
        <v>50</v>
      </c>
      <c r="O19" s="39"/>
      <c r="P19" s="39"/>
      <c r="Q19" s="15"/>
      <c r="R19" s="153"/>
      <c r="S19" s="39"/>
      <c r="T19" s="15" t="s">
        <v>58</v>
      </c>
      <c r="U19" s="15" t="s">
        <v>54</v>
      </c>
      <c r="V19" s="15" t="s">
        <v>55</v>
      </c>
      <c r="W19" s="40" t="s">
        <v>58</v>
      </c>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row>
    <row r="20" spans="1:133" s="18" customFormat="1" ht="25.5" x14ac:dyDescent="0.2">
      <c r="A20" s="2"/>
      <c r="B20" s="20"/>
      <c r="C20" s="75"/>
      <c r="D20" s="15" t="s">
        <v>65</v>
      </c>
      <c r="E20" s="37"/>
      <c r="F20" s="37"/>
      <c r="G20" s="37" t="s">
        <v>58</v>
      </c>
      <c r="H20" s="37"/>
      <c r="I20" s="15"/>
      <c r="J20" s="15" t="s">
        <v>66</v>
      </c>
      <c r="K20" s="15" t="s">
        <v>48</v>
      </c>
      <c r="L20" s="38" t="s">
        <v>49</v>
      </c>
      <c r="M20" s="16">
        <v>0</v>
      </c>
      <c r="N20" s="39" t="s">
        <v>50</v>
      </c>
      <c r="O20" s="39"/>
      <c r="P20" s="39"/>
      <c r="Q20" s="15"/>
      <c r="R20" s="153"/>
      <c r="S20" s="39"/>
      <c r="T20" s="15" t="s">
        <v>58</v>
      </c>
      <c r="U20" s="15" t="s">
        <v>54</v>
      </c>
      <c r="V20" s="15" t="s">
        <v>55</v>
      </c>
      <c r="W20" s="41" t="s">
        <v>67</v>
      </c>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row>
    <row r="21" spans="1:133" s="18" customFormat="1" x14ac:dyDescent="0.2">
      <c r="A21" s="2"/>
      <c r="B21" s="20"/>
      <c r="C21" s="75"/>
      <c r="D21" s="15" t="s">
        <v>68</v>
      </c>
      <c r="E21" s="37"/>
      <c r="F21" s="37"/>
      <c r="G21" s="37" t="s">
        <v>58</v>
      </c>
      <c r="H21" s="37"/>
      <c r="I21" s="15"/>
      <c r="J21" s="15" t="s">
        <v>69</v>
      </c>
      <c r="K21" s="15" t="s">
        <v>48</v>
      </c>
      <c r="L21" s="38" t="s">
        <v>49</v>
      </c>
      <c r="M21" s="16">
        <v>0</v>
      </c>
      <c r="N21" s="39" t="s">
        <v>50</v>
      </c>
      <c r="O21" s="39"/>
      <c r="P21" s="39"/>
      <c r="Q21" s="15"/>
      <c r="R21" s="153"/>
      <c r="S21" s="39"/>
      <c r="T21" s="15" t="s">
        <v>58</v>
      </c>
      <c r="U21" s="15" t="s">
        <v>54</v>
      </c>
      <c r="V21" s="15" t="s">
        <v>55</v>
      </c>
      <c r="W21" s="40" t="s">
        <v>58</v>
      </c>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row>
    <row r="22" spans="1:133" s="18" customFormat="1" x14ac:dyDescent="0.2">
      <c r="A22" s="2"/>
      <c r="B22" s="20"/>
      <c r="C22" s="75"/>
      <c r="D22" s="15" t="s">
        <v>70</v>
      </c>
      <c r="E22" s="37"/>
      <c r="F22" s="37"/>
      <c r="G22" s="37" t="s">
        <v>58</v>
      </c>
      <c r="H22" s="37"/>
      <c r="I22" s="15"/>
      <c r="J22" s="15" t="s">
        <v>69</v>
      </c>
      <c r="K22" s="15" t="s">
        <v>48</v>
      </c>
      <c r="L22" s="38" t="s">
        <v>49</v>
      </c>
      <c r="M22" s="16">
        <v>0</v>
      </c>
      <c r="N22" s="39" t="s">
        <v>50</v>
      </c>
      <c r="O22" s="39"/>
      <c r="P22" s="39"/>
      <c r="Q22" s="15"/>
      <c r="R22" s="153"/>
      <c r="S22" s="39"/>
      <c r="T22" s="15" t="s">
        <v>58</v>
      </c>
      <c r="U22" s="15" t="s">
        <v>54</v>
      </c>
      <c r="V22" s="15" t="s">
        <v>55</v>
      </c>
      <c r="W22" s="40" t="s">
        <v>58</v>
      </c>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row>
    <row r="23" spans="1:133" s="18" customFormat="1" x14ac:dyDescent="0.2">
      <c r="A23" s="2"/>
      <c r="B23" s="20"/>
      <c r="C23" s="75"/>
      <c r="D23" s="15" t="s">
        <v>71</v>
      </c>
      <c r="E23" s="37"/>
      <c r="F23" s="37"/>
      <c r="G23" s="37" t="s">
        <v>58</v>
      </c>
      <c r="H23" s="37"/>
      <c r="I23" s="15"/>
      <c r="J23" s="15" t="s">
        <v>72</v>
      </c>
      <c r="K23" s="15" t="s">
        <v>73</v>
      </c>
      <c r="L23" s="38" t="s">
        <v>49</v>
      </c>
      <c r="M23" s="16">
        <v>0</v>
      </c>
      <c r="N23" s="39" t="s">
        <v>50</v>
      </c>
      <c r="O23" s="39"/>
      <c r="P23" s="39"/>
      <c r="Q23" s="15"/>
      <c r="R23" s="154"/>
      <c r="S23" s="39"/>
      <c r="T23" s="15" t="s">
        <v>58</v>
      </c>
      <c r="U23" s="15" t="s">
        <v>54</v>
      </c>
      <c r="V23" s="15" t="s">
        <v>55</v>
      </c>
      <c r="W23" s="42" t="s">
        <v>56</v>
      </c>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row>
    <row r="24" spans="1:133" s="18" customFormat="1" x14ac:dyDescent="0.2">
      <c r="A24" s="2"/>
      <c r="B24" s="43"/>
      <c r="C24" s="76"/>
      <c r="D24" s="44" t="s">
        <v>74</v>
      </c>
      <c r="E24" s="45"/>
      <c r="F24" s="45"/>
      <c r="G24" s="46">
        <v>42370</v>
      </c>
      <c r="H24" s="45"/>
      <c r="I24" s="44"/>
      <c r="J24" s="47" t="s">
        <v>75</v>
      </c>
      <c r="K24" s="44"/>
      <c r="L24" s="44" t="s">
        <v>76</v>
      </c>
      <c r="M24" s="47"/>
      <c r="N24" s="48"/>
      <c r="O24" s="48" t="s">
        <v>77</v>
      </c>
      <c r="P24" s="48" t="s">
        <v>78</v>
      </c>
      <c r="Q24" s="44"/>
      <c r="R24" s="44"/>
      <c r="S24" s="149" t="s">
        <v>52</v>
      </c>
      <c r="T24" s="44" t="s">
        <v>58</v>
      </c>
      <c r="U24" s="44" t="s">
        <v>54</v>
      </c>
      <c r="V24" s="44" t="s">
        <v>79</v>
      </c>
      <c r="W24" s="49" t="s">
        <v>80</v>
      </c>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row>
    <row r="25" spans="1:133" s="18" customFormat="1" x14ac:dyDescent="0.2">
      <c r="A25" s="2"/>
      <c r="B25" s="43"/>
      <c r="C25" s="76"/>
      <c r="D25" s="44" t="s">
        <v>81</v>
      </c>
      <c r="E25" s="45"/>
      <c r="F25" s="45"/>
      <c r="G25" s="45" t="s">
        <v>58</v>
      </c>
      <c r="H25" s="45"/>
      <c r="I25" s="44"/>
      <c r="J25" s="47" t="s">
        <v>58</v>
      </c>
      <c r="K25" s="44"/>
      <c r="L25" s="44" t="s">
        <v>76</v>
      </c>
      <c r="M25" s="47"/>
      <c r="N25" s="48"/>
      <c r="O25" s="48" t="s">
        <v>77</v>
      </c>
      <c r="P25" s="48" t="s">
        <v>78</v>
      </c>
      <c r="Q25" s="44"/>
      <c r="R25" s="44"/>
      <c r="S25" s="150"/>
      <c r="T25" s="44" t="s">
        <v>58</v>
      </c>
      <c r="U25" s="44" t="s">
        <v>54</v>
      </c>
      <c r="V25" s="44" t="s">
        <v>79</v>
      </c>
      <c r="W25" s="49" t="s">
        <v>58</v>
      </c>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row>
    <row r="26" spans="1:133" s="18" customFormat="1" x14ac:dyDescent="0.2">
      <c r="A26" s="2"/>
      <c r="B26" s="43"/>
      <c r="C26" s="76"/>
      <c r="D26" s="44" t="s">
        <v>82</v>
      </c>
      <c r="E26" s="45"/>
      <c r="F26" s="45"/>
      <c r="G26" s="45" t="s">
        <v>58</v>
      </c>
      <c r="H26" s="45"/>
      <c r="I26" s="44"/>
      <c r="J26" s="47" t="s">
        <v>58</v>
      </c>
      <c r="K26" s="44"/>
      <c r="L26" s="44" t="s">
        <v>76</v>
      </c>
      <c r="M26" s="47"/>
      <c r="N26" s="48"/>
      <c r="O26" s="48" t="s">
        <v>83</v>
      </c>
      <c r="P26" s="48" t="s">
        <v>78</v>
      </c>
      <c r="Q26" s="44"/>
      <c r="R26" s="44"/>
      <c r="S26" s="150"/>
      <c r="T26" s="44" t="s">
        <v>58</v>
      </c>
      <c r="U26" s="44" t="s">
        <v>54</v>
      </c>
      <c r="V26" s="44" t="s">
        <v>79</v>
      </c>
      <c r="W26" s="49" t="s">
        <v>58</v>
      </c>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row>
    <row r="27" spans="1:133" s="18" customFormat="1" x14ac:dyDescent="0.2">
      <c r="A27" s="2"/>
      <c r="B27" s="43"/>
      <c r="C27" s="76"/>
      <c r="D27" s="44" t="s">
        <v>84</v>
      </c>
      <c r="E27" s="45"/>
      <c r="F27" s="45"/>
      <c r="G27" s="45" t="s">
        <v>58</v>
      </c>
      <c r="H27" s="45"/>
      <c r="I27" s="44"/>
      <c r="J27" s="47" t="s">
        <v>58</v>
      </c>
      <c r="K27" s="44"/>
      <c r="L27" s="44" t="s">
        <v>76</v>
      </c>
      <c r="M27" s="47"/>
      <c r="N27" s="48"/>
      <c r="O27" s="48" t="s">
        <v>77</v>
      </c>
      <c r="P27" s="48" t="s">
        <v>78</v>
      </c>
      <c r="Q27" s="44"/>
      <c r="R27" s="44"/>
      <c r="S27" s="150"/>
      <c r="T27" s="44" t="s">
        <v>58</v>
      </c>
      <c r="U27" s="44" t="s">
        <v>54</v>
      </c>
      <c r="V27" s="44" t="s">
        <v>79</v>
      </c>
      <c r="W27" s="49" t="s">
        <v>58</v>
      </c>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row>
    <row r="28" spans="1:133" s="18" customFormat="1" x14ac:dyDescent="0.2">
      <c r="A28" s="2"/>
      <c r="B28" s="43"/>
      <c r="C28" s="76"/>
      <c r="D28" s="44" t="s">
        <v>85</v>
      </c>
      <c r="E28" s="45"/>
      <c r="F28" s="45"/>
      <c r="G28" s="45" t="s">
        <v>58</v>
      </c>
      <c r="H28" s="45"/>
      <c r="I28" s="44"/>
      <c r="J28" s="47" t="s">
        <v>58</v>
      </c>
      <c r="K28" s="44"/>
      <c r="L28" s="44" t="s">
        <v>76</v>
      </c>
      <c r="M28" s="47"/>
      <c r="N28" s="48"/>
      <c r="O28" s="48" t="s">
        <v>86</v>
      </c>
      <c r="P28" s="48" t="s">
        <v>78</v>
      </c>
      <c r="Q28" s="44"/>
      <c r="R28" s="44"/>
      <c r="S28" s="150"/>
      <c r="T28" s="44" t="s">
        <v>58</v>
      </c>
      <c r="U28" s="44" t="s">
        <v>54</v>
      </c>
      <c r="V28" s="44" t="s">
        <v>79</v>
      </c>
      <c r="W28" s="49" t="s">
        <v>58</v>
      </c>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row>
    <row r="29" spans="1:133" s="18" customFormat="1" x14ac:dyDescent="0.2">
      <c r="A29" s="2"/>
      <c r="B29" s="43"/>
      <c r="C29" s="76"/>
      <c r="D29" s="44" t="s">
        <v>87</v>
      </c>
      <c r="E29" s="45"/>
      <c r="F29" s="45"/>
      <c r="G29" s="45" t="s">
        <v>58</v>
      </c>
      <c r="H29" s="45"/>
      <c r="I29" s="44"/>
      <c r="J29" s="47" t="s">
        <v>58</v>
      </c>
      <c r="K29" s="44"/>
      <c r="L29" s="44" t="s">
        <v>76</v>
      </c>
      <c r="M29" s="47"/>
      <c r="N29" s="48"/>
      <c r="O29" s="48" t="s">
        <v>86</v>
      </c>
      <c r="P29" s="48" t="s">
        <v>78</v>
      </c>
      <c r="Q29" s="44"/>
      <c r="R29" s="44"/>
      <c r="S29" s="150"/>
      <c r="T29" s="44" t="s">
        <v>58</v>
      </c>
      <c r="U29" s="44" t="s">
        <v>54</v>
      </c>
      <c r="V29" s="44" t="s">
        <v>79</v>
      </c>
      <c r="W29" s="49" t="s">
        <v>58</v>
      </c>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row>
    <row r="30" spans="1:133" s="18" customFormat="1" x14ac:dyDescent="0.2">
      <c r="A30" s="2"/>
      <c r="B30" s="43"/>
      <c r="C30" s="76"/>
      <c r="D30" s="44" t="s">
        <v>88</v>
      </c>
      <c r="E30" s="45"/>
      <c r="F30" s="45"/>
      <c r="G30" s="45" t="s">
        <v>89</v>
      </c>
      <c r="H30" s="45"/>
      <c r="I30" s="44"/>
      <c r="J30" s="47" t="s">
        <v>58</v>
      </c>
      <c r="K30" s="44"/>
      <c r="L30" s="44" t="s">
        <v>76</v>
      </c>
      <c r="M30" s="47"/>
      <c r="N30" s="48"/>
      <c r="O30" s="48" t="s">
        <v>90</v>
      </c>
      <c r="P30" s="48" t="s">
        <v>78</v>
      </c>
      <c r="Q30" s="44"/>
      <c r="R30" s="44"/>
      <c r="S30" s="150"/>
      <c r="T30" s="44" t="s">
        <v>58</v>
      </c>
      <c r="U30" s="44" t="s">
        <v>54</v>
      </c>
      <c r="V30" s="44" t="s">
        <v>91</v>
      </c>
      <c r="W30" s="49" t="s">
        <v>92</v>
      </c>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row>
    <row r="31" spans="1:133" ht="15" customHeight="1" x14ac:dyDescent="0.2">
      <c r="B31" s="43"/>
      <c r="C31" s="76"/>
      <c r="D31" s="44" t="s">
        <v>93</v>
      </c>
      <c r="E31" s="45"/>
      <c r="F31" s="45"/>
      <c r="G31" s="45" t="s">
        <v>45</v>
      </c>
      <c r="H31" s="45"/>
      <c r="I31" s="44"/>
      <c r="J31" s="47" t="s">
        <v>58</v>
      </c>
      <c r="K31" s="44"/>
      <c r="L31" s="44" t="s">
        <v>76</v>
      </c>
      <c r="M31" s="47"/>
      <c r="N31" s="48"/>
      <c r="O31" s="48" t="s">
        <v>90</v>
      </c>
      <c r="P31" s="48" t="s">
        <v>78</v>
      </c>
      <c r="Q31" s="44"/>
      <c r="R31" s="44"/>
      <c r="S31" s="150"/>
      <c r="T31" s="44" t="s">
        <v>58</v>
      </c>
      <c r="U31" s="44" t="s">
        <v>54</v>
      </c>
      <c r="V31" s="44" t="s">
        <v>91</v>
      </c>
      <c r="W31" s="49" t="s">
        <v>94</v>
      </c>
    </row>
    <row r="32" spans="1:133" x14ac:dyDescent="0.2">
      <c r="B32" s="43"/>
      <c r="C32" s="76"/>
      <c r="D32" s="44" t="s">
        <v>95</v>
      </c>
      <c r="E32" s="45"/>
      <c r="F32" s="45"/>
      <c r="G32" s="45" t="s">
        <v>58</v>
      </c>
      <c r="H32" s="45"/>
      <c r="I32" s="44"/>
      <c r="J32" s="47" t="s">
        <v>58</v>
      </c>
      <c r="K32" s="44"/>
      <c r="L32" s="44" t="s">
        <v>76</v>
      </c>
      <c r="M32" s="47"/>
      <c r="N32" s="48"/>
      <c r="O32" s="48" t="s">
        <v>96</v>
      </c>
      <c r="P32" s="48" t="s">
        <v>78</v>
      </c>
      <c r="Q32" s="44"/>
      <c r="R32" s="44"/>
      <c r="S32" s="150"/>
      <c r="T32" s="44" t="s">
        <v>58</v>
      </c>
      <c r="U32" s="44" t="s">
        <v>54</v>
      </c>
      <c r="V32" s="44" t="s">
        <v>91</v>
      </c>
      <c r="W32" s="49" t="s">
        <v>58</v>
      </c>
    </row>
    <row r="33" spans="2:23" ht="12.75" customHeight="1" x14ac:dyDescent="0.2">
      <c r="B33" s="43"/>
      <c r="C33" s="76"/>
      <c r="D33" s="44" t="s">
        <v>97</v>
      </c>
      <c r="E33" s="45"/>
      <c r="F33" s="45"/>
      <c r="G33" s="45">
        <v>42370</v>
      </c>
      <c r="H33" s="45"/>
      <c r="I33" s="44"/>
      <c r="J33" s="47" t="s">
        <v>58</v>
      </c>
      <c r="K33" s="44"/>
      <c r="L33" s="44" t="s">
        <v>76</v>
      </c>
      <c r="M33" s="47"/>
      <c r="N33" s="48"/>
      <c r="O33" s="48" t="s">
        <v>98</v>
      </c>
      <c r="P33" s="48" t="s">
        <v>78</v>
      </c>
      <c r="Q33" s="44"/>
      <c r="R33" s="44"/>
      <c r="S33" s="150"/>
      <c r="T33" s="44" t="s">
        <v>58</v>
      </c>
      <c r="U33" s="44" t="s">
        <v>54</v>
      </c>
      <c r="V33" s="44" t="s">
        <v>91</v>
      </c>
      <c r="W33" s="49"/>
    </row>
    <row r="34" spans="2:23" x14ac:dyDescent="0.2">
      <c r="B34" s="43"/>
      <c r="C34" s="76"/>
      <c r="D34" s="44" t="s">
        <v>99</v>
      </c>
      <c r="E34" s="45"/>
      <c r="F34" s="45"/>
      <c r="G34" s="45" t="s">
        <v>58</v>
      </c>
      <c r="H34" s="45"/>
      <c r="I34" s="44"/>
      <c r="J34" s="47" t="s">
        <v>58</v>
      </c>
      <c r="K34" s="44"/>
      <c r="L34" s="44" t="s">
        <v>76</v>
      </c>
      <c r="M34" s="47"/>
      <c r="N34" s="48"/>
      <c r="O34" s="48" t="s">
        <v>98</v>
      </c>
      <c r="P34" s="48" t="s">
        <v>78</v>
      </c>
      <c r="Q34" s="44"/>
      <c r="R34" s="44"/>
      <c r="S34" s="150"/>
      <c r="T34" s="44" t="s">
        <v>58</v>
      </c>
      <c r="U34" s="44" t="s">
        <v>54</v>
      </c>
      <c r="V34" s="44" t="s">
        <v>91</v>
      </c>
      <c r="W34" s="49"/>
    </row>
    <row r="35" spans="2:23" ht="13.5" thickBot="1" x14ac:dyDescent="0.25">
      <c r="B35" s="50"/>
      <c r="C35" s="77"/>
      <c r="D35" s="51" t="s">
        <v>100</v>
      </c>
      <c r="E35" s="52"/>
      <c r="F35" s="52"/>
      <c r="G35" s="52" t="s">
        <v>58</v>
      </c>
      <c r="H35" s="52"/>
      <c r="I35" s="51"/>
      <c r="J35" s="53" t="s">
        <v>58</v>
      </c>
      <c r="K35" s="51"/>
      <c r="L35" s="51" t="s">
        <v>76</v>
      </c>
      <c r="M35" s="53"/>
      <c r="N35" s="54"/>
      <c r="O35" s="54" t="s">
        <v>101</v>
      </c>
      <c r="P35" s="54" t="s">
        <v>78</v>
      </c>
      <c r="Q35" s="51"/>
      <c r="R35" s="51"/>
      <c r="S35" s="151"/>
      <c r="T35" s="51" t="s">
        <v>58</v>
      </c>
      <c r="U35" s="51" t="s">
        <v>54</v>
      </c>
      <c r="V35" s="51" t="s">
        <v>91</v>
      </c>
      <c r="W35" s="55"/>
    </row>
    <row r="36" spans="2:23" x14ac:dyDescent="0.2">
      <c r="B36" s="31" t="s">
        <v>43</v>
      </c>
      <c r="C36" s="74" t="s">
        <v>114</v>
      </c>
      <c r="D36" s="32" t="s">
        <v>44</v>
      </c>
      <c r="E36" s="33">
        <v>43077</v>
      </c>
      <c r="F36" s="33">
        <v>44459</v>
      </c>
      <c r="G36" s="33" t="s">
        <v>103</v>
      </c>
      <c r="H36" s="33">
        <v>48579</v>
      </c>
      <c r="I36" s="32" t="s">
        <v>46</v>
      </c>
      <c r="J36" s="56">
        <v>35000</v>
      </c>
      <c r="K36" s="32" t="s">
        <v>48</v>
      </c>
      <c r="L36" s="32" t="s">
        <v>49</v>
      </c>
      <c r="M36" s="34">
        <f>264.7/365</f>
        <v>0.72520547945205471</v>
      </c>
      <c r="N36" s="35" t="s">
        <v>50</v>
      </c>
      <c r="O36" s="57"/>
      <c r="P36" s="35"/>
      <c r="Q36" s="32" t="s">
        <v>104</v>
      </c>
      <c r="R36" s="152" t="s">
        <v>274</v>
      </c>
      <c r="S36" s="32"/>
      <c r="T36" s="32" t="s">
        <v>53</v>
      </c>
      <c r="U36" s="32" t="s">
        <v>158</v>
      </c>
      <c r="V36" s="32" t="s">
        <v>55</v>
      </c>
      <c r="W36" s="58" t="s">
        <v>106</v>
      </c>
    </row>
    <row r="37" spans="2:23" x14ac:dyDescent="0.2">
      <c r="B37" s="20"/>
      <c r="C37" s="75"/>
      <c r="D37" s="15" t="s">
        <v>60</v>
      </c>
      <c r="E37" s="37"/>
      <c r="F37" s="37"/>
      <c r="G37" s="37" t="s">
        <v>58</v>
      </c>
      <c r="H37" s="37"/>
      <c r="I37" s="15"/>
      <c r="J37" s="16">
        <v>35000</v>
      </c>
      <c r="K37" s="15" t="s">
        <v>48</v>
      </c>
      <c r="L37" s="15" t="s">
        <v>49</v>
      </c>
      <c r="M37" s="16">
        <v>0</v>
      </c>
      <c r="N37" s="39" t="s">
        <v>50</v>
      </c>
      <c r="O37" s="19"/>
      <c r="P37" s="39"/>
      <c r="Q37" s="15"/>
      <c r="R37" s="153"/>
      <c r="S37" s="15"/>
      <c r="T37" s="15" t="s">
        <v>58</v>
      </c>
      <c r="U37" s="15" t="s">
        <v>158</v>
      </c>
      <c r="V37" s="59" t="s">
        <v>55</v>
      </c>
      <c r="W37" s="60" t="s">
        <v>58</v>
      </c>
    </row>
    <row r="38" spans="2:23" ht="12.75" customHeight="1" x14ac:dyDescent="0.2">
      <c r="B38" s="20"/>
      <c r="C38" s="75"/>
      <c r="D38" s="15" t="s">
        <v>61</v>
      </c>
      <c r="E38" s="37"/>
      <c r="F38" s="37"/>
      <c r="G38" s="37" t="s">
        <v>45</v>
      </c>
      <c r="H38" s="37"/>
      <c r="I38" s="15"/>
      <c r="J38" s="16">
        <v>8750</v>
      </c>
      <c r="K38" s="15" t="s">
        <v>48</v>
      </c>
      <c r="L38" s="15" t="s">
        <v>49</v>
      </c>
      <c r="M38" s="16">
        <v>0</v>
      </c>
      <c r="N38" s="39" t="s">
        <v>50</v>
      </c>
      <c r="O38" s="19"/>
      <c r="P38" s="39"/>
      <c r="Q38" s="15"/>
      <c r="R38" s="153"/>
      <c r="S38" s="15"/>
      <c r="T38" s="15" t="s">
        <v>58</v>
      </c>
      <c r="U38" s="15" t="s">
        <v>158</v>
      </c>
      <c r="V38" s="59" t="s">
        <v>55</v>
      </c>
      <c r="W38" s="60" t="s">
        <v>107</v>
      </c>
    </row>
    <row r="39" spans="2:23" x14ac:dyDescent="0.2">
      <c r="B39" s="20"/>
      <c r="C39" s="75"/>
      <c r="D39" s="15" t="s">
        <v>63</v>
      </c>
      <c r="E39" s="37"/>
      <c r="F39" s="37"/>
      <c r="G39" s="61" t="s">
        <v>58</v>
      </c>
      <c r="H39" s="37"/>
      <c r="I39" s="15"/>
      <c r="J39" s="16">
        <v>8750</v>
      </c>
      <c r="K39" s="15" t="s">
        <v>48</v>
      </c>
      <c r="L39" s="15" t="s">
        <v>49</v>
      </c>
      <c r="M39" s="16">
        <v>0</v>
      </c>
      <c r="N39" s="39" t="s">
        <v>50</v>
      </c>
      <c r="O39" s="19"/>
      <c r="P39" s="39"/>
      <c r="Q39" s="15"/>
      <c r="R39" s="153"/>
      <c r="S39" s="15"/>
      <c r="T39" s="15" t="s">
        <v>58</v>
      </c>
      <c r="U39" s="15" t="s">
        <v>158</v>
      </c>
      <c r="V39" s="59" t="s">
        <v>55</v>
      </c>
      <c r="W39" s="60" t="s">
        <v>58</v>
      </c>
    </row>
    <row r="40" spans="2:23" x14ac:dyDescent="0.2">
      <c r="B40" s="20"/>
      <c r="C40" s="75"/>
      <c r="D40" s="15" t="s">
        <v>71</v>
      </c>
      <c r="E40" s="37"/>
      <c r="F40" s="62"/>
      <c r="G40" s="37" t="s">
        <v>108</v>
      </c>
      <c r="H40" s="37"/>
      <c r="I40" s="15"/>
      <c r="J40" s="16">
        <v>1400000</v>
      </c>
      <c r="K40" s="15" t="s">
        <v>73</v>
      </c>
      <c r="L40" s="15" t="s">
        <v>49</v>
      </c>
      <c r="M40" s="16">
        <v>0</v>
      </c>
      <c r="N40" s="39" t="s">
        <v>50</v>
      </c>
      <c r="O40" s="19"/>
      <c r="P40" s="39"/>
      <c r="Q40" s="15"/>
      <c r="R40" s="153"/>
      <c r="S40" s="63"/>
      <c r="T40" s="15" t="s">
        <v>58</v>
      </c>
      <c r="U40" s="15" t="s">
        <v>158</v>
      </c>
      <c r="V40" s="59" t="s">
        <v>55</v>
      </c>
      <c r="W40" s="60" t="s">
        <v>109</v>
      </c>
    </row>
    <row r="41" spans="2:23" x14ac:dyDescent="0.2">
      <c r="B41" s="20"/>
      <c r="C41" s="75"/>
      <c r="D41" s="15" t="s">
        <v>110</v>
      </c>
      <c r="E41" s="37"/>
      <c r="F41" s="62"/>
      <c r="G41" s="37" t="s">
        <v>103</v>
      </c>
      <c r="H41" s="64"/>
      <c r="I41" s="15"/>
      <c r="J41" s="16">
        <v>17500</v>
      </c>
      <c r="K41" s="15" t="s">
        <v>48</v>
      </c>
      <c r="L41" s="15" t="s">
        <v>49</v>
      </c>
      <c r="M41" s="17">
        <f>25/365</f>
        <v>6.8493150684931503E-2</v>
      </c>
      <c r="N41" s="39" t="s">
        <v>50</v>
      </c>
      <c r="O41" s="19"/>
      <c r="P41" s="39"/>
      <c r="Q41" s="15" t="s">
        <v>111</v>
      </c>
      <c r="R41" s="154"/>
      <c r="S41" s="63"/>
      <c r="T41" s="15" t="s">
        <v>58</v>
      </c>
      <c r="U41" s="15" t="s">
        <v>158</v>
      </c>
      <c r="V41" s="59" t="s">
        <v>55</v>
      </c>
      <c r="W41" s="60" t="s">
        <v>106</v>
      </c>
    </row>
    <row r="42" spans="2:23" x14ac:dyDescent="0.2">
      <c r="B42" s="43"/>
      <c r="C42" s="76"/>
      <c r="D42" s="44" t="s">
        <v>74</v>
      </c>
      <c r="E42" s="45"/>
      <c r="F42" s="45"/>
      <c r="G42" s="45">
        <v>43101</v>
      </c>
      <c r="H42" s="45"/>
      <c r="I42" s="44"/>
      <c r="J42" s="47" t="s">
        <v>75</v>
      </c>
      <c r="K42" s="44"/>
      <c r="L42" s="44" t="s">
        <v>76</v>
      </c>
      <c r="M42" s="44"/>
      <c r="N42" s="48"/>
      <c r="O42" s="65">
        <v>7.9000000000000001E-2</v>
      </c>
      <c r="P42" s="48" t="s">
        <v>78</v>
      </c>
      <c r="Q42" s="44"/>
      <c r="R42" s="66"/>
      <c r="S42" s="149" t="s">
        <v>105</v>
      </c>
      <c r="T42" s="44" t="s">
        <v>58</v>
      </c>
      <c r="U42" s="44" t="s">
        <v>158</v>
      </c>
      <c r="V42" s="67" t="s">
        <v>79</v>
      </c>
      <c r="W42" s="68" t="s">
        <v>80</v>
      </c>
    </row>
    <row r="43" spans="2:23" x14ac:dyDescent="0.2">
      <c r="B43" s="43"/>
      <c r="C43" s="76"/>
      <c r="D43" s="44" t="s">
        <v>81</v>
      </c>
      <c r="E43" s="45"/>
      <c r="F43" s="45"/>
      <c r="G43" s="45" t="s">
        <v>58</v>
      </c>
      <c r="H43" s="45"/>
      <c r="I43" s="44"/>
      <c r="J43" s="47" t="s">
        <v>58</v>
      </c>
      <c r="K43" s="44"/>
      <c r="L43" s="44" t="s">
        <v>76</v>
      </c>
      <c r="M43" s="44"/>
      <c r="N43" s="48"/>
      <c r="O43" s="65">
        <v>7.9000000000000001E-2</v>
      </c>
      <c r="P43" s="48" t="s">
        <v>78</v>
      </c>
      <c r="Q43" s="44"/>
      <c r="R43" s="69"/>
      <c r="S43" s="150"/>
      <c r="T43" s="44" t="s">
        <v>58</v>
      </c>
      <c r="U43" s="44" t="s">
        <v>158</v>
      </c>
      <c r="V43" s="67" t="s">
        <v>79</v>
      </c>
      <c r="W43" s="68" t="s">
        <v>58</v>
      </c>
    </row>
    <row r="44" spans="2:23" ht="12.75" customHeight="1" x14ac:dyDescent="0.2">
      <c r="B44" s="43"/>
      <c r="C44" s="76"/>
      <c r="D44" s="44" t="s">
        <v>82</v>
      </c>
      <c r="E44" s="45"/>
      <c r="F44" s="45"/>
      <c r="G44" s="45" t="s">
        <v>58</v>
      </c>
      <c r="H44" s="45"/>
      <c r="I44" s="45"/>
      <c r="J44" s="47" t="s">
        <v>58</v>
      </c>
      <c r="K44" s="44"/>
      <c r="L44" s="44" t="s">
        <v>76</v>
      </c>
      <c r="M44" s="44"/>
      <c r="N44" s="48"/>
      <c r="O44" s="65">
        <v>3.95E-2</v>
      </c>
      <c r="P44" s="48" t="s">
        <v>78</v>
      </c>
      <c r="Q44" s="44"/>
      <c r="R44" s="69"/>
      <c r="S44" s="150"/>
      <c r="T44" s="44" t="s">
        <v>58</v>
      </c>
      <c r="U44" s="44" t="s">
        <v>158</v>
      </c>
      <c r="V44" s="44" t="s">
        <v>79</v>
      </c>
      <c r="W44" s="70" t="s">
        <v>58</v>
      </c>
    </row>
    <row r="45" spans="2:23" x14ac:dyDescent="0.2">
      <c r="B45" s="43"/>
      <c r="C45" s="76"/>
      <c r="D45" s="44" t="s">
        <v>84</v>
      </c>
      <c r="E45" s="45"/>
      <c r="F45" s="45"/>
      <c r="G45" s="45" t="s">
        <v>58</v>
      </c>
      <c r="H45" s="45"/>
      <c r="I45" s="45"/>
      <c r="J45" s="47" t="s">
        <v>58</v>
      </c>
      <c r="K45" s="44"/>
      <c r="L45" s="44" t="s">
        <v>76</v>
      </c>
      <c r="M45" s="44"/>
      <c r="N45" s="48"/>
      <c r="O45" s="65">
        <v>7.9000000000000001E-2</v>
      </c>
      <c r="P45" s="48" t="s">
        <v>78</v>
      </c>
      <c r="Q45" s="44"/>
      <c r="R45" s="69"/>
      <c r="S45" s="150"/>
      <c r="T45" s="44" t="s">
        <v>58</v>
      </c>
      <c r="U45" s="44" t="s">
        <v>158</v>
      </c>
      <c r="V45" s="44" t="s">
        <v>79</v>
      </c>
      <c r="W45" s="49" t="s">
        <v>58</v>
      </c>
    </row>
    <row r="46" spans="2:23" ht="25.5" x14ac:dyDescent="0.2">
      <c r="B46" s="43"/>
      <c r="C46" s="76"/>
      <c r="D46" s="44" t="s">
        <v>88</v>
      </c>
      <c r="E46" s="45"/>
      <c r="F46" s="45"/>
      <c r="G46" s="45" t="s">
        <v>108</v>
      </c>
      <c r="H46" s="45"/>
      <c r="I46" s="44"/>
      <c r="J46" s="47" t="s">
        <v>58</v>
      </c>
      <c r="K46" s="44"/>
      <c r="L46" s="44" t="s">
        <v>76</v>
      </c>
      <c r="M46" s="44"/>
      <c r="N46" s="48"/>
      <c r="O46" s="65" t="s">
        <v>112</v>
      </c>
      <c r="P46" s="48" t="s">
        <v>78</v>
      </c>
      <c r="Q46" s="44"/>
      <c r="R46" s="69"/>
      <c r="S46" s="150"/>
      <c r="T46" s="44" t="s">
        <v>58</v>
      </c>
      <c r="U46" s="44" t="s">
        <v>158</v>
      </c>
      <c r="V46" s="44" t="s">
        <v>91</v>
      </c>
      <c r="W46" s="71" t="s">
        <v>113</v>
      </c>
    </row>
    <row r="47" spans="2:23" ht="12.75" customHeight="1" x14ac:dyDescent="0.2">
      <c r="B47" s="43"/>
      <c r="C47" s="76"/>
      <c r="D47" s="44" t="s">
        <v>93</v>
      </c>
      <c r="E47" s="45"/>
      <c r="F47" s="45"/>
      <c r="G47" s="46">
        <v>43101</v>
      </c>
      <c r="H47" s="45"/>
      <c r="I47" s="45"/>
      <c r="J47" s="44" t="s">
        <v>58</v>
      </c>
      <c r="K47" s="44"/>
      <c r="L47" s="44" t="s">
        <v>76</v>
      </c>
      <c r="M47" s="44"/>
      <c r="N47" s="48"/>
      <c r="O47" s="65">
        <v>0.9</v>
      </c>
      <c r="P47" s="48" t="s">
        <v>78</v>
      </c>
      <c r="Q47" s="44"/>
      <c r="R47" s="69"/>
      <c r="S47" s="150"/>
      <c r="T47" s="44" t="s">
        <v>58</v>
      </c>
      <c r="U47" s="44" t="s">
        <v>158</v>
      </c>
      <c r="V47" s="44" t="s">
        <v>91</v>
      </c>
      <c r="W47" s="49"/>
    </row>
    <row r="48" spans="2:23" ht="15" customHeight="1" x14ac:dyDescent="0.2">
      <c r="B48" s="43"/>
      <c r="C48" s="76"/>
      <c r="D48" s="44" t="s">
        <v>95</v>
      </c>
      <c r="E48" s="45"/>
      <c r="F48" s="45"/>
      <c r="G48" s="45">
        <v>43831</v>
      </c>
      <c r="H48" s="45"/>
      <c r="I48" s="45"/>
      <c r="J48" s="44" t="s">
        <v>58</v>
      </c>
      <c r="K48" s="44"/>
      <c r="L48" s="44" t="s">
        <v>76</v>
      </c>
      <c r="M48" s="44"/>
      <c r="N48" s="48"/>
      <c r="O48" s="65">
        <v>0.9</v>
      </c>
      <c r="P48" s="48" t="s">
        <v>78</v>
      </c>
      <c r="Q48" s="44"/>
      <c r="R48" s="69"/>
      <c r="S48" s="150"/>
      <c r="T48" s="44" t="s">
        <v>58</v>
      </c>
      <c r="U48" s="44" t="s">
        <v>158</v>
      </c>
      <c r="V48" s="44" t="s">
        <v>91</v>
      </c>
      <c r="W48" s="49"/>
    </row>
    <row r="49" spans="2:23" ht="15.75" customHeight="1" x14ac:dyDescent="0.2">
      <c r="B49" s="43"/>
      <c r="C49" s="76"/>
      <c r="D49" s="44" t="s">
        <v>97</v>
      </c>
      <c r="E49" s="45"/>
      <c r="F49" s="45"/>
      <c r="G49" s="45" t="s">
        <v>58</v>
      </c>
      <c r="H49" s="45"/>
      <c r="I49" s="45"/>
      <c r="J49" s="44" t="s">
        <v>58</v>
      </c>
      <c r="K49" s="44"/>
      <c r="L49" s="44" t="s">
        <v>76</v>
      </c>
      <c r="M49" s="44"/>
      <c r="N49" s="48"/>
      <c r="O49" s="65">
        <v>3.6</v>
      </c>
      <c r="P49" s="48" t="s">
        <v>78</v>
      </c>
      <c r="Q49" s="44"/>
      <c r="R49" s="69"/>
      <c r="S49" s="150"/>
      <c r="T49" s="44" t="s">
        <v>58</v>
      </c>
      <c r="U49" s="44" t="s">
        <v>158</v>
      </c>
      <c r="V49" s="44" t="s">
        <v>91</v>
      </c>
      <c r="W49" s="49"/>
    </row>
    <row r="50" spans="2:23" ht="15" customHeight="1" x14ac:dyDescent="0.2">
      <c r="B50" s="43"/>
      <c r="C50" s="76"/>
      <c r="D50" s="44" t="s">
        <v>99</v>
      </c>
      <c r="E50" s="45"/>
      <c r="F50" s="45"/>
      <c r="G50" s="45" t="s">
        <v>58</v>
      </c>
      <c r="H50" s="45"/>
      <c r="I50" s="45"/>
      <c r="J50" s="44" t="s">
        <v>58</v>
      </c>
      <c r="K50" s="44"/>
      <c r="L50" s="44" t="s">
        <v>76</v>
      </c>
      <c r="M50" s="44"/>
      <c r="N50" s="48"/>
      <c r="O50" s="65">
        <v>10</v>
      </c>
      <c r="P50" s="48" t="s">
        <v>78</v>
      </c>
      <c r="Q50" s="44"/>
      <c r="R50" s="69"/>
      <c r="S50" s="150"/>
      <c r="T50" s="44" t="s">
        <v>58</v>
      </c>
      <c r="U50" s="44" t="s">
        <v>158</v>
      </c>
      <c r="V50" s="44" t="s">
        <v>91</v>
      </c>
      <c r="W50" s="49"/>
    </row>
    <row r="51" spans="2:23" ht="13.5" thickBot="1" x14ac:dyDescent="0.25">
      <c r="B51" s="50"/>
      <c r="C51" s="77"/>
      <c r="D51" s="51" t="s">
        <v>100</v>
      </c>
      <c r="E51" s="52"/>
      <c r="F51" s="52"/>
      <c r="G51" s="52" t="s">
        <v>58</v>
      </c>
      <c r="H51" s="52"/>
      <c r="I51" s="52"/>
      <c r="J51" s="51" t="s">
        <v>58</v>
      </c>
      <c r="K51" s="51"/>
      <c r="L51" s="51" t="s">
        <v>76</v>
      </c>
      <c r="M51" s="51"/>
      <c r="N51" s="54"/>
      <c r="O51" s="72">
        <v>10</v>
      </c>
      <c r="P51" s="54" t="s">
        <v>78</v>
      </c>
      <c r="Q51" s="51"/>
      <c r="R51" s="73"/>
      <c r="S51" s="151"/>
      <c r="T51" s="51" t="s">
        <v>58</v>
      </c>
      <c r="U51" s="51" t="s">
        <v>158</v>
      </c>
      <c r="V51" s="51" t="s">
        <v>91</v>
      </c>
      <c r="W51" s="55"/>
    </row>
    <row r="52" spans="2:23" ht="12.75" customHeight="1" x14ac:dyDescent="0.2">
      <c r="B52" s="31" t="s">
        <v>43</v>
      </c>
      <c r="C52" s="74" t="s">
        <v>155</v>
      </c>
      <c r="D52" s="32" t="s">
        <v>44</v>
      </c>
      <c r="E52" s="33">
        <v>42339</v>
      </c>
      <c r="F52" s="33">
        <v>44651</v>
      </c>
      <c r="G52" s="33" t="s">
        <v>140</v>
      </c>
      <c r="H52" s="33">
        <v>46022</v>
      </c>
      <c r="I52" s="32" t="s">
        <v>46</v>
      </c>
      <c r="J52" s="32" t="s">
        <v>115</v>
      </c>
      <c r="K52" s="32" t="s">
        <v>48</v>
      </c>
      <c r="L52" s="32" t="s">
        <v>49</v>
      </c>
      <c r="M52" s="34">
        <f>230/365</f>
        <v>0.63013698630136983</v>
      </c>
      <c r="N52" s="35" t="s">
        <v>50</v>
      </c>
      <c r="O52" s="35"/>
      <c r="P52" s="35"/>
      <c r="Q52" s="35" t="s">
        <v>141</v>
      </c>
      <c r="R52" s="152" t="s">
        <v>275</v>
      </c>
      <c r="S52" s="35"/>
      <c r="T52" s="32" t="s">
        <v>53</v>
      </c>
      <c r="U52" s="15" t="s">
        <v>54</v>
      </c>
      <c r="V52" s="32" t="s">
        <v>55</v>
      </c>
      <c r="W52" s="36" t="s">
        <v>143</v>
      </c>
    </row>
    <row r="53" spans="2:23" x14ac:dyDescent="0.2">
      <c r="B53" s="20"/>
      <c r="C53" s="15"/>
      <c r="D53" s="15" t="s">
        <v>60</v>
      </c>
      <c r="E53" s="37"/>
      <c r="F53" s="37"/>
      <c r="G53" s="37" t="s">
        <v>58</v>
      </c>
      <c r="H53" s="37" t="s">
        <v>58</v>
      </c>
      <c r="I53" s="15"/>
      <c r="J53" s="15" t="s">
        <v>115</v>
      </c>
      <c r="K53" s="38" t="s">
        <v>48</v>
      </c>
      <c r="L53" s="38" t="s">
        <v>49</v>
      </c>
      <c r="M53" s="16">
        <v>0</v>
      </c>
      <c r="N53" s="79" t="s">
        <v>50</v>
      </c>
      <c r="O53" s="39"/>
      <c r="P53" s="39"/>
      <c r="Q53" s="15"/>
      <c r="R53" s="153"/>
      <c r="S53" s="39"/>
      <c r="T53" s="15" t="s">
        <v>58</v>
      </c>
      <c r="U53" s="15" t="s">
        <v>54</v>
      </c>
      <c r="V53" s="15" t="s">
        <v>55</v>
      </c>
      <c r="W53" s="40" t="s">
        <v>58</v>
      </c>
    </row>
    <row r="54" spans="2:23" x14ac:dyDescent="0.2">
      <c r="B54" s="20"/>
      <c r="C54" s="15"/>
      <c r="D54" s="15" t="s">
        <v>61</v>
      </c>
      <c r="E54" s="37"/>
      <c r="F54" s="37"/>
      <c r="G54" s="37" t="s">
        <v>58</v>
      </c>
      <c r="H54" s="37" t="s">
        <v>58</v>
      </c>
      <c r="I54" s="15"/>
      <c r="J54" s="15" t="s">
        <v>117</v>
      </c>
      <c r="K54" s="38" t="s">
        <v>48</v>
      </c>
      <c r="L54" s="38" t="s">
        <v>49</v>
      </c>
      <c r="M54" s="16">
        <v>0</v>
      </c>
      <c r="N54" s="79" t="s">
        <v>50</v>
      </c>
      <c r="O54" s="39"/>
      <c r="P54" s="39"/>
      <c r="Q54" s="15"/>
      <c r="R54" s="153"/>
      <c r="S54" s="39"/>
      <c r="T54" s="15" t="s">
        <v>58</v>
      </c>
      <c r="U54" s="15" t="s">
        <v>54</v>
      </c>
      <c r="V54" s="15" t="s">
        <v>55</v>
      </c>
      <c r="W54" s="40" t="s">
        <v>58</v>
      </c>
    </row>
    <row r="55" spans="2:23" x14ac:dyDescent="0.2">
      <c r="B55" s="20"/>
      <c r="C55" s="15"/>
      <c r="D55" s="15" t="s">
        <v>63</v>
      </c>
      <c r="E55" s="37"/>
      <c r="F55" s="37"/>
      <c r="G55" s="37" t="s">
        <v>144</v>
      </c>
      <c r="H55" s="37" t="s">
        <v>58</v>
      </c>
      <c r="I55" s="15"/>
      <c r="J55" s="15" t="s">
        <v>117</v>
      </c>
      <c r="K55" s="38" t="s">
        <v>48</v>
      </c>
      <c r="L55" s="38" t="s">
        <v>49</v>
      </c>
      <c r="M55" s="16">
        <v>0</v>
      </c>
      <c r="N55" s="79" t="s">
        <v>50</v>
      </c>
      <c r="O55" s="39"/>
      <c r="P55" s="39"/>
      <c r="Q55" s="15"/>
      <c r="R55" s="153"/>
      <c r="S55" s="39"/>
      <c r="T55" s="15" t="s">
        <v>58</v>
      </c>
      <c r="U55" s="15" t="s">
        <v>54</v>
      </c>
      <c r="V55" s="15" t="s">
        <v>55</v>
      </c>
      <c r="W55" s="84" t="s">
        <v>145</v>
      </c>
    </row>
    <row r="56" spans="2:23" ht="12.75" customHeight="1" x14ac:dyDescent="0.2">
      <c r="B56" s="20"/>
      <c r="C56" s="15"/>
      <c r="D56" s="15" t="s">
        <v>64</v>
      </c>
      <c r="E56" s="37"/>
      <c r="F56" s="37"/>
      <c r="G56" s="37" t="s">
        <v>58</v>
      </c>
      <c r="H56" s="37" t="s">
        <v>58</v>
      </c>
      <c r="I56" s="15"/>
      <c r="J56" s="15" t="s">
        <v>117</v>
      </c>
      <c r="K56" s="38" t="s">
        <v>48</v>
      </c>
      <c r="L56" s="38" t="s">
        <v>49</v>
      </c>
      <c r="M56" s="16">
        <v>0</v>
      </c>
      <c r="N56" s="79" t="s">
        <v>50</v>
      </c>
      <c r="O56" s="39"/>
      <c r="P56" s="39"/>
      <c r="Q56" s="15"/>
      <c r="R56" s="153"/>
      <c r="S56" s="39"/>
      <c r="T56" s="15" t="s">
        <v>58</v>
      </c>
      <c r="U56" s="15" t="s">
        <v>54</v>
      </c>
      <c r="V56" s="15" t="s">
        <v>55</v>
      </c>
      <c r="W56" s="40" t="s">
        <v>58</v>
      </c>
    </row>
    <row r="57" spans="2:23" x14ac:dyDescent="0.2">
      <c r="B57" s="20"/>
      <c r="C57" s="15"/>
      <c r="D57" s="15" t="s">
        <v>118</v>
      </c>
      <c r="E57" s="37"/>
      <c r="F57" s="37"/>
      <c r="G57" s="37" t="s">
        <v>140</v>
      </c>
      <c r="H57" s="37" t="s">
        <v>58</v>
      </c>
      <c r="I57" s="15"/>
      <c r="J57" s="15" t="s">
        <v>119</v>
      </c>
      <c r="K57" s="38" t="s">
        <v>48</v>
      </c>
      <c r="L57" s="38" t="s">
        <v>49</v>
      </c>
      <c r="M57" s="16">
        <v>0</v>
      </c>
      <c r="N57" s="79" t="s">
        <v>50</v>
      </c>
      <c r="O57" s="39"/>
      <c r="P57" s="39"/>
      <c r="Q57" s="15"/>
      <c r="R57" s="153"/>
      <c r="S57" s="39"/>
      <c r="T57" s="15" t="s">
        <v>58</v>
      </c>
      <c r="U57" s="15" t="s">
        <v>54</v>
      </c>
      <c r="V57" s="15" t="s">
        <v>55</v>
      </c>
      <c r="W57" s="42" t="s">
        <v>146</v>
      </c>
    </row>
    <row r="58" spans="2:23" x14ac:dyDescent="0.2">
      <c r="B58" s="20"/>
      <c r="C58" s="15"/>
      <c r="D58" s="15" t="s">
        <v>120</v>
      </c>
      <c r="E58" s="37"/>
      <c r="F58" s="37"/>
      <c r="G58" s="37" t="s">
        <v>58</v>
      </c>
      <c r="H58" s="37" t="s">
        <v>58</v>
      </c>
      <c r="I58" s="15"/>
      <c r="J58" s="15" t="s">
        <v>119</v>
      </c>
      <c r="K58" s="38" t="s">
        <v>48</v>
      </c>
      <c r="L58" s="38" t="s">
        <v>49</v>
      </c>
      <c r="M58" s="16">
        <v>0</v>
      </c>
      <c r="N58" s="79" t="s">
        <v>50</v>
      </c>
      <c r="O58" s="39"/>
      <c r="P58" s="39"/>
      <c r="Q58" s="15"/>
      <c r="R58" s="153"/>
      <c r="S58" s="39"/>
      <c r="T58" s="15" t="s">
        <v>58</v>
      </c>
      <c r="U58" s="15" t="s">
        <v>54</v>
      </c>
      <c r="V58" s="15" t="s">
        <v>79</v>
      </c>
      <c r="W58" s="40" t="s">
        <v>121</v>
      </c>
    </row>
    <row r="59" spans="2:23" x14ac:dyDescent="0.2">
      <c r="B59" s="20"/>
      <c r="C59" s="15"/>
      <c r="D59" s="15" t="s">
        <v>71</v>
      </c>
      <c r="E59" s="37"/>
      <c r="F59" s="37"/>
      <c r="G59" s="37" t="s">
        <v>147</v>
      </c>
      <c r="H59" s="37" t="s">
        <v>58</v>
      </c>
      <c r="I59" s="15"/>
      <c r="J59" s="15" t="s">
        <v>122</v>
      </c>
      <c r="K59" s="15" t="s">
        <v>73</v>
      </c>
      <c r="L59" s="38" t="s">
        <v>49</v>
      </c>
      <c r="M59" s="16">
        <v>0</v>
      </c>
      <c r="N59" s="39" t="s">
        <v>50</v>
      </c>
      <c r="O59" s="39"/>
      <c r="P59" s="39"/>
      <c r="Q59" s="15"/>
      <c r="R59" s="154"/>
      <c r="S59" s="39"/>
      <c r="T59" s="15" t="s">
        <v>58</v>
      </c>
      <c r="U59" s="15" t="s">
        <v>54</v>
      </c>
      <c r="V59" s="15" t="s">
        <v>55</v>
      </c>
      <c r="W59" s="40" t="s">
        <v>148</v>
      </c>
    </row>
    <row r="60" spans="2:23" x14ac:dyDescent="0.2">
      <c r="B60" s="20"/>
      <c r="C60" s="15"/>
      <c r="D60" s="15" t="s">
        <v>57</v>
      </c>
      <c r="E60" s="37"/>
      <c r="F60" s="37"/>
      <c r="G60" s="37" t="s">
        <v>147</v>
      </c>
      <c r="H60" s="37">
        <v>47848</v>
      </c>
      <c r="I60" s="15"/>
      <c r="J60" s="15" t="s">
        <v>149</v>
      </c>
      <c r="K60" s="38" t="s">
        <v>48</v>
      </c>
      <c r="L60" s="38" t="s">
        <v>49</v>
      </c>
      <c r="M60" s="16">
        <v>0.06</v>
      </c>
      <c r="N60" s="39" t="s">
        <v>50</v>
      </c>
      <c r="O60" s="39"/>
      <c r="P60" s="39"/>
      <c r="Q60" s="15" t="s">
        <v>133</v>
      </c>
      <c r="R60" s="82" t="s">
        <v>276</v>
      </c>
      <c r="S60" s="39"/>
      <c r="T60" s="15" t="s">
        <v>58</v>
      </c>
      <c r="U60" s="15" t="s">
        <v>54</v>
      </c>
      <c r="V60" s="15" t="s">
        <v>55</v>
      </c>
      <c r="W60" s="84" t="s">
        <v>150</v>
      </c>
    </row>
    <row r="61" spans="2:23" ht="42" customHeight="1" x14ac:dyDescent="0.2">
      <c r="B61" s="20"/>
      <c r="C61" s="15"/>
      <c r="D61" s="15" t="s">
        <v>123</v>
      </c>
      <c r="E61" s="37"/>
      <c r="F61" s="37"/>
      <c r="G61" s="37" t="s">
        <v>147</v>
      </c>
      <c r="H61" s="85">
        <v>46022</v>
      </c>
      <c r="I61" s="15"/>
      <c r="J61" s="15" t="s">
        <v>151</v>
      </c>
      <c r="K61" s="15" t="s">
        <v>73</v>
      </c>
      <c r="L61" s="38" t="s">
        <v>49</v>
      </c>
      <c r="M61" s="17">
        <f>230/4/365</f>
        <v>0.15753424657534246</v>
      </c>
      <c r="N61" s="39" t="s">
        <v>50</v>
      </c>
      <c r="O61" s="39"/>
      <c r="P61" s="39"/>
      <c r="Q61" s="15" t="s">
        <v>152</v>
      </c>
      <c r="R61" s="156" t="s">
        <v>275</v>
      </c>
      <c r="S61" s="39"/>
      <c r="T61" s="15" t="s">
        <v>58</v>
      </c>
      <c r="U61" s="15" t="s">
        <v>54</v>
      </c>
      <c r="V61" s="15" t="s">
        <v>55</v>
      </c>
      <c r="W61" s="41" t="s">
        <v>153</v>
      </c>
    </row>
    <row r="62" spans="2:23" x14ac:dyDescent="0.2">
      <c r="B62" s="20"/>
      <c r="C62" s="15"/>
      <c r="D62" s="15" t="s">
        <v>125</v>
      </c>
      <c r="E62" s="37"/>
      <c r="F62" s="37"/>
      <c r="G62" s="37" t="s">
        <v>58</v>
      </c>
      <c r="H62" s="37" t="s">
        <v>58</v>
      </c>
      <c r="I62" s="15"/>
      <c r="J62" s="15" t="s">
        <v>154</v>
      </c>
      <c r="K62" s="15" t="s">
        <v>48</v>
      </c>
      <c r="L62" s="38" t="s">
        <v>49</v>
      </c>
      <c r="M62" s="17">
        <f>230/4/365</f>
        <v>0.15753424657534246</v>
      </c>
      <c r="N62" s="79" t="s">
        <v>50</v>
      </c>
      <c r="O62" s="39"/>
      <c r="P62" s="39"/>
      <c r="Q62" s="15" t="s">
        <v>152</v>
      </c>
      <c r="R62" s="154"/>
      <c r="S62" s="39"/>
      <c r="T62" s="15" t="s">
        <v>58</v>
      </c>
      <c r="U62" s="15" t="s">
        <v>54</v>
      </c>
      <c r="V62" s="15" t="s">
        <v>55</v>
      </c>
      <c r="W62" s="40" t="s">
        <v>58</v>
      </c>
    </row>
    <row r="63" spans="2:23" x14ac:dyDescent="0.2">
      <c r="B63" s="20"/>
      <c r="C63" s="15"/>
      <c r="D63" s="38" t="s">
        <v>44</v>
      </c>
      <c r="E63" s="37"/>
      <c r="F63" s="37"/>
      <c r="G63" s="37">
        <v>46023</v>
      </c>
      <c r="H63" s="37">
        <v>47848</v>
      </c>
      <c r="I63" s="15"/>
      <c r="J63" s="15" t="s">
        <v>115</v>
      </c>
      <c r="K63" s="38" t="s">
        <v>48</v>
      </c>
      <c r="L63" s="38" t="s">
        <v>49</v>
      </c>
      <c r="M63" s="17">
        <v>0.76</v>
      </c>
      <c r="N63" s="79" t="s">
        <v>50</v>
      </c>
      <c r="O63" s="39"/>
      <c r="P63" s="39"/>
      <c r="Q63" s="15" t="s">
        <v>116</v>
      </c>
      <c r="R63" s="156" t="s">
        <v>277</v>
      </c>
      <c r="S63" s="80"/>
      <c r="T63" s="15" t="s">
        <v>58</v>
      </c>
      <c r="U63" s="15" t="s">
        <v>54</v>
      </c>
      <c r="V63" s="15" t="s">
        <v>55</v>
      </c>
      <c r="W63" s="40"/>
    </row>
    <row r="64" spans="2:23" x14ac:dyDescent="0.2">
      <c r="B64" s="20"/>
      <c r="C64" s="15"/>
      <c r="D64" s="15" t="s">
        <v>60</v>
      </c>
      <c r="E64" s="37"/>
      <c r="F64" s="37"/>
      <c r="G64" s="37" t="s">
        <v>58</v>
      </c>
      <c r="H64" s="37" t="s">
        <v>58</v>
      </c>
      <c r="I64" s="15"/>
      <c r="J64" s="15" t="s">
        <v>115</v>
      </c>
      <c r="K64" s="38" t="s">
        <v>48</v>
      </c>
      <c r="L64" s="38" t="s">
        <v>49</v>
      </c>
      <c r="M64" s="81">
        <v>0</v>
      </c>
      <c r="N64" s="79" t="s">
        <v>50</v>
      </c>
      <c r="O64" s="39"/>
      <c r="P64" s="39"/>
      <c r="Q64" s="15"/>
      <c r="R64" s="153"/>
      <c r="S64" s="80"/>
      <c r="T64" s="15" t="s">
        <v>58</v>
      </c>
      <c r="U64" s="15" t="s">
        <v>54</v>
      </c>
      <c r="V64" s="15" t="s">
        <v>55</v>
      </c>
      <c r="W64" s="40"/>
    </row>
    <row r="65" spans="2:23" x14ac:dyDescent="0.2">
      <c r="B65" s="20"/>
      <c r="C65" s="15"/>
      <c r="D65" s="15" t="s">
        <v>61</v>
      </c>
      <c r="E65" s="37"/>
      <c r="F65" s="37"/>
      <c r="G65" s="37" t="s">
        <v>58</v>
      </c>
      <c r="H65" s="37" t="s">
        <v>58</v>
      </c>
      <c r="I65" s="15"/>
      <c r="J65" s="15" t="s">
        <v>117</v>
      </c>
      <c r="K65" s="38" t="s">
        <v>48</v>
      </c>
      <c r="L65" s="38" t="s">
        <v>49</v>
      </c>
      <c r="M65" s="81">
        <v>0</v>
      </c>
      <c r="N65" s="79" t="s">
        <v>50</v>
      </c>
      <c r="O65" s="39"/>
      <c r="P65" s="39"/>
      <c r="Q65" s="15"/>
      <c r="R65" s="153"/>
      <c r="S65" s="80"/>
      <c r="T65" s="15" t="s">
        <v>58</v>
      </c>
      <c r="U65" s="15" t="s">
        <v>54</v>
      </c>
      <c r="V65" s="15" t="s">
        <v>55</v>
      </c>
      <c r="W65" s="40"/>
    </row>
    <row r="66" spans="2:23" ht="15" customHeight="1" x14ac:dyDescent="0.2">
      <c r="B66" s="20"/>
      <c r="C66" s="15"/>
      <c r="D66" s="15" t="s">
        <v>63</v>
      </c>
      <c r="E66" s="37"/>
      <c r="F66" s="37"/>
      <c r="G66" s="37" t="s">
        <v>58</v>
      </c>
      <c r="H66" s="37" t="s">
        <v>58</v>
      </c>
      <c r="I66" s="15"/>
      <c r="J66" s="15" t="s">
        <v>117</v>
      </c>
      <c r="K66" s="38" t="s">
        <v>48</v>
      </c>
      <c r="L66" s="38" t="s">
        <v>49</v>
      </c>
      <c r="M66" s="81">
        <v>0</v>
      </c>
      <c r="N66" s="79" t="s">
        <v>50</v>
      </c>
      <c r="O66" s="39"/>
      <c r="P66" s="39"/>
      <c r="Q66" s="15"/>
      <c r="R66" s="153"/>
      <c r="S66" s="80"/>
      <c r="T66" s="15" t="s">
        <v>58</v>
      </c>
      <c r="U66" s="15" t="s">
        <v>54</v>
      </c>
      <c r="V66" s="15" t="s">
        <v>55</v>
      </c>
      <c r="W66" s="40"/>
    </row>
    <row r="67" spans="2:23" x14ac:dyDescent="0.2">
      <c r="B67" s="20"/>
      <c r="C67" s="15"/>
      <c r="D67" s="15" t="s">
        <v>64</v>
      </c>
      <c r="E67" s="37"/>
      <c r="F67" s="37"/>
      <c r="G67" s="37" t="s">
        <v>58</v>
      </c>
      <c r="H67" s="37" t="s">
        <v>58</v>
      </c>
      <c r="I67" s="15"/>
      <c r="J67" s="15" t="s">
        <v>117</v>
      </c>
      <c r="K67" s="38" t="s">
        <v>48</v>
      </c>
      <c r="L67" s="38" t="s">
        <v>49</v>
      </c>
      <c r="M67" s="81">
        <v>0</v>
      </c>
      <c r="N67" s="79" t="s">
        <v>50</v>
      </c>
      <c r="O67" s="39"/>
      <c r="P67" s="39"/>
      <c r="Q67" s="15"/>
      <c r="R67" s="153"/>
      <c r="S67" s="80"/>
      <c r="T67" s="15" t="s">
        <v>58</v>
      </c>
      <c r="U67" s="15" t="s">
        <v>54</v>
      </c>
      <c r="V67" s="15" t="s">
        <v>55</v>
      </c>
      <c r="W67" s="40"/>
    </row>
    <row r="68" spans="2:23" ht="12.75" customHeight="1" x14ac:dyDescent="0.2">
      <c r="B68" s="20"/>
      <c r="C68" s="15"/>
      <c r="D68" s="15" t="s">
        <v>118</v>
      </c>
      <c r="E68" s="37"/>
      <c r="F68" s="37"/>
      <c r="G68" s="37" t="s">
        <v>58</v>
      </c>
      <c r="H68" s="37" t="s">
        <v>58</v>
      </c>
      <c r="I68" s="15"/>
      <c r="J68" s="15" t="s">
        <v>119</v>
      </c>
      <c r="K68" s="38" t="s">
        <v>48</v>
      </c>
      <c r="L68" s="38" t="s">
        <v>49</v>
      </c>
      <c r="M68" s="16">
        <v>0</v>
      </c>
      <c r="N68" s="79" t="s">
        <v>50</v>
      </c>
      <c r="O68" s="39"/>
      <c r="P68" s="39"/>
      <c r="Q68" s="15"/>
      <c r="R68" s="153"/>
      <c r="S68" s="80"/>
      <c r="T68" s="15" t="s">
        <v>58</v>
      </c>
      <c r="U68" s="15" t="s">
        <v>54</v>
      </c>
      <c r="V68" s="15" t="s">
        <v>55</v>
      </c>
      <c r="W68" s="40"/>
    </row>
    <row r="69" spans="2:23" x14ac:dyDescent="0.2">
      <c r="B69" s="20"/>
      <c r="C69" s="15"/>
      <c r="D69" s="15" t="s">
        <v>120</v>
      </c>
      <c r="E69" s="37"/>
      <c r="F69" s="37"/>
      <c r="G69" s="37" t="s">
        <v>58</v>
      </c>
      <c r="H69" s="37" t="s">
        <v>58</v>
      </c>
      <c r="I69" s="15"/>
      <c r="J69" s="15" t="s">
        <v>119</v>
      </c>
      <c r="K69" s="38" t="s">
        <v>48</v>
      </c>
      <c r="L69" s="38" t="s">
        <v>49</v>
      </c>
      <c r="M69" s="16">
        <v>0</v>
      </c>
      <c r="N69" s="79" t="s">
        <v>50</v>
      </c>
      <c r="O69" s="39"/>
      <c r="P69" s="39"/>
      <c r="Q69" s="15"/>
      <c r="R69" s="153"/>
      <c r="S69" s="80"/>
      <c r="T69" s="15" t="s">
        <v>58</v>
      </c>
      <c r="U69" s="15" t="s">
        <v>54</v>
      </c>
      <c r="V69" s="15" t="s">
        <v>79</v>
      </c>
      <c r="W69" s="40" t="s">
        <v>121</v>
      </c>
    </row>
    <row r="70" spans="2:23" x14ac:dyDescent="0.2">
      <c r="B70" s="20"/>
      <c r="C70" s="15"/>
      <c r="D70" s="15" t="s">
        <v>71</v>
      </c>
      <c r="E70" s="37"/>
      <c r="F70" s="37"/>
      <c r="G70" s="37" t="s">
        <v>58</v>
      </c>
      <c r="H70" s="37" t="s">
        <v>58</v>
      </c>
      <c r="I70" s="15"/>
      <c r="J70" s="15" t="s">
        <v>122</v>
      </c>
      <c r="K70" s="15" t="s">
        <v>73</v>
      </c>
      <c r="L70" s="38" t="s">
        <v>49</v>
      </c>
      <c r="M70" s="16">
        <v>0</v>
      </c>
      <c r="N70" s="79" t="s">
        <v>50</v>
      </c>
      <c r="O70" s="39"/>
      <c r="P70" s="39"/>
      <c r="Q70" s="15"/>
      <c r="R70" s="153"/>
      <c r="S70" s="80"/>
      <c r="T70" s="15" t="s">
        <v>58</v>
      </c>
      <c r="U70" s="15" t="s">
        <v>54</v>
      </c>
      <c r="V70" s="15" t="s">
        <v>55</v>
      </c>
      <c r="W70" s="40"/>
    </row>
    <row r="71" spans="2:23" x14ac:dyDescent="0.2">
      <c r="B71" s="20"/>
      <c r="C71" s="15"/>
      <c r="D71" s="15" t="s">
        <v>123</v>
      </c>
      <c r="E71" s="37"/>
      <c r="F71" s="37"/>
      <c r="G71" s="37" t="s">
        <v>58</v>
      </c>
      <c r="H71" s="37" t="s">
        <v>58</v>
      </c>
      <c r="I71" s="15"/>
      <c r="J71" s="15" t="s">
        <v>124</v>
      </c>
      <c r="K71" s="15" t="s">
        <v>73</v>
      </c>
      <c r="L71" s="38" t="s">
        <v>49</v>
      </c>
      <c r="M71" s="16">
        <v>0</v>
      </c>
      <c r="N71" s="79" t="s">
        <v>50</v>
      </c>
      <c r="O71" s="39"/>
      <c r="P71" s="39"/>
      <c r="Q71" s="15"/>
      <c r="R71" s="153"/>
      <c r="S71" s="80"/>
      <c r="T71" s="15" t="s">
        <v>58</v>
      </c>
      <c r="U71" s="15" t="s">
        <v>54</v>
      </c>
      <c r="V71" s="15" t="s">
        <v>55</v>
      </c>
      <c r="W71" s="40"/>
    </row>
    <row r="72" spans="2:23" ht="12.75" customHeight="1" x14ac:dyDescent="0.2">
      <c r="B72" s="20"/>
      <c r="C72" s="15"/>
      <c r="D72" s="15" t="s">
        <v>125</v>
      </c>
      <c r="E72" s="37"/>
      <c r="F72" s="37"/>
      <c r="G72" s="37" t="s">
        <v>58</v>
      </c>
      <c r="H72" s="37" t="s">
        <v>58</v>
      </c>
      <c r="I72" s="15"/>
      <c r="J72" s="15" t="s">
        <v>126</v>
      </c>
      <c r="K72" s="15" t="s">
        <v>48</v>
      </c>
      <c r="L72" s="38" t="s">
        <v>49</v>
      </c>
      <c r="M72" s="81">
        <v>0</v>
      </c>
      <c r="N72" s="79" t="s">
        <v>50</v>
      </c>
      <c r="O72" s="39"/>
      <c r="P72" s="39"/>
      <c r="Q72" s="15"/>
      <c r="R72" s="153"/>
      <c r="S72" s="80"/>
      <c r="T72" s="15" t="s">
        <v>58</v>
      </c>
      <c r="U72" s="15" t="s">
        <v>54</v>
      </c>
      <c r="V72" s="15" t="s">
        <v>55</v>
      </c>
      <c r="W72" s="40"/>
    </row>
    <row r="73" spans="2:23" ht="12.75" customHeight="1" x14ac:dyDescent="0.2">
      <c r="B73" s="20"/>
      <c r="C73" s="15"/>
      <c r="D73" s="38" t="s">
        <v>44</v>
      </c>
      <c r="E73" s="37"/>
      <c r="F73" s="37"/>
      <c r="G73" s="37">
        <v>47849</v>
      </c>
      <c r="H73" s="37">
        <v>49674</v>
      </c>
      <c r="I73" s="15"/>
      <c r="J73" s="38" t="s">
        <v>127</v>
      </c>
      <c r="K73" s="15" t="s">
        <v>48</v>
      </c>
      <c r="L73" s="38" t="s">
        <v>49</v>
      </c>
      <c r="M73" s="17">
        <f>278.26/365</f>
        <v>0.76235616438356157</v>
      </c>
      <c r="N73" s="79" t="s">
        <v>50</v>
      </c>
      <c r="O73" s="39"/>
      <c r="P73" s="39"/>
      <c r="Q73" s="15" t="s">
        <v>116</v>
      </c>
      <c r="R73" s="153"/>
      <c r="S73" s="80"/>
      <c r="T73" s="15" t="s">
        <v>58</v>
      </c>
      <c r="U73" s="15" t="s">
        <v>54</v>
      </c>
      <c r="V73" s="15" t="s">
        <v>55</v>
      </c>
      <c r="W73" s="40"/>
    </row>
    <row r="74" spans="2:23" x14ac:dyDescent="0.2">
      <c r="B74" s="20"/>
      <c r="C74" s="15"/>
      <c r="D74" s="15" t="s">
        <v>60</v>
      </c>
      <c r="E74" s="37"/>
      <c r="F74" s="37"/>
      <c r="G74" s="37" t="s">
        <v>58</v>
      </c>
      <c r="H74" s="37" t="s">
        <v>58</v>
      </c>
      <c r="I74" s="15"/>
      <c r="J74" s="15" t="s">
        <v>127</v>
      </c>
      <c r="K74" s="15" t="s">
        <v>48</v>
      </c>
      <c r="L74" s="38" t="s">
        <v>49</v>
      </c>
      <c r="M74" s="81">
        <v>0</v>
      </c>
      <c r="N74" s="79" t="s">
        <v>50</v>
      </c>
      <c r="O74" s="39"/>
      <c r="P74" s="39"/>
      <c r="Q74" s="15"/>
      <c r="R74" s="153"/>
      <c r="S74" s="80"/>
      <c r="T74" s="15" t="s">
        <v>58</v>
      </c>
      <c r="U74" s="15" t="s">
        <v>54</v>
      </c>
      <c r="V74" s="15" t="s">
        <v>55</v>
      </c>
      <c r="W74" s="40"/>
    </row>
    <row r="75" spans="2:23" x14ac:dyDescent="0.2">
      <c r="B75" s="20"/>
      <c r="C75" s="15"/>
      <c r="D75" s="15" t="s">
        <v>61</v>
      </c>
      <c r="E75" s="37"/>
      <c r="F75" s="37"/>
      <c r="G75" s="37" t="s">
        <v>58</v>
      </c>
      <c r="H75" s="37" t="s">
        <v>58</v>
      </c>
      <c r="I75" s="15"/>
      <c r="J75" s="15" t="s">
        <v>128</v>
      </c>
      <c r="K75" s="15" t="s">
        <v>48</v>
      </c>
      <c r="L75" s="38" t="s">
        <v>49</v>
      </c>
      <c r="M75" s="81">
        <v>0</v>
      </c>
      <c r="N75" s="79" t="s">
        <v>50</v>
      </c>
      <c r="O75" s="39"/>
      <c r="P75" s="39"/>
      <c r="Q75" s="15"/>
      <c r="R75" s="153"/>
      <c r="S75" s="80"/>
      <c r="T75" s="15" t="s">
        <v>58</v>
      </c>
      <c r="U75" s="15" t="s">
        <v>54</v>
      </c>
      <c r="V75" s="15" t="s">
        <v>55</v>
      </c>
      <c r="W75" s="40"/>
    </row>
    <row r="76" spans="2:23" x14ac:dyDescent="0.2">
      <c r="B76" s="20"/>
      <c r="C76" s="15"/>
      <c r="D76" s="15" t="s">
        <v>63</v>
      </c>
      <c r="E76" s="37"/>
      <c r="F76" s="37"/>
      <c r="G76" s="37" t="s">
        <v>58</v>
      </c>
      <c r="H76" s="37" t="s">
        <v>58</v>
      </c>
      <c r="I76" s="15"/>
      <c r="J76" s="15" t="s">
        <v>128</v>
      </c>
      <c r="K76" s="15" t="s">
        <v>48</v>
      </c>
      <c r="L76" s="38" t="s">
        <v>49</v>
      </c>
      <c r="M76" s="81">
        <v>0</v>
      </c>
      <c r="N76" s="79" t="s">
        <v>50</v>
      </c>
      <c r="O76" s="39"/>
      <c r="P76" s="39"/>
      <c r="Q76" s="15"/>
      <c r="R76" s="153"/>
      <c r="S76" s="80"/>
      <c r="T76" s="15" t="s">
        <v>58</v>
      </c>
      <c r="U76" s="15" t="s">
        <v>54</v>
      </c>
      <c r="V76" s="15" t="s">
        <v>55</v>
      </c>
      <c r="W76" s="40"/>
    </row>
    <row r="77" spans="2:23" x14ac:dyDescent="0.2">
      <c r="B77" s="20"/>
      <c r="C77" s="15"/>
      <c r="D77" s="15" t="s">
        <v>64</v>
      </c>
      <c r="E77" s="37"/>
      <c r="F77" s="37"/>
      <c r="G77" s="37" t="s">
        <v>58</v>
      </c>
      <c r="H77" s="37" t="s">
        <v>58</v>
      </c>
      <c r="I77" s="15"/>
      <c r="J77" s="15" t="s">
        <v>128</v>
      </c>
      <c r="K77" s="15" t="s">
        <v>48</v>
      </c>
      <c r="L77" s="38" t="s">
        <v>49</v>
      </c>
      <c r="M77" s="81">
        <v>0</v>
      </c>
      <c r="N77" s="79" t="s">
        <v>50</v>
      </c>
      <c r="O77" s="39"/>
      <c r="P77" s="39"/>
      <c r="Q77" s="15"/>
      <c r="R77" s="153"/>
      <c r="S77" s="80"/>
      <c r="T77" s="15" t="s">
        <v>58</v>
      </c>
      <c r="U77" s="15" t="s">
        <v>54</v>
      </c>
      <c r="V77" s="15" t="s">
        <v>55</v>
      </c>
      <c r="W77" s="40"/>
    </row>
    <row r="78" spans="2:23" x14ac:dyDescent="0.2">
      <c r="B78" s="20"/>
      <c r="C78" s="15"/>
      <c r="D78" s="15" t="s">
        <v>118</v>
      </c>
      <c r="E78" s="37"/>
      <c r="F78" s="37"/>
      <c r="G78" s="37" t="s">
        <v>58</v>
      </c>
      <c r="H78" s="37" t="s">
        <v>58</v>
      </c>
      <c r="I78" s="15"/>
      <c r="J78" s="15" t="s">
        <v>66</v>
      </c>
      <c r="K78" s="15" t="s">
        <v>48</v>
      </c>
      <c r="L78" s="38" t="s">
        <v>49</v>
      </c>
      <c r="M78" s="81">
        <v>0</v>
      </c>
      <c r="N78" s="79" t="s">
        <v>50</v>
      </c>
      <c r="O78" s="39"/>
      <c r="P78" s="39"/>
      <c r="Q78" s="15"/>
      <c r="R78" s="153"/>
      <c r="S78" s="80"/>
      <c r="T78" s="15" t="s">
        <v>58</v>
      </c>
      <c r="U78" s="15" t="s">
        <v>54</v>
      </c>
      <c r="V78" s="15" t="s">
        <v>55</v>
      </c>
      <c r="W78" s="40"/>
    </row>
    <row r="79" spans="2:23" x14ac:dyDescent="0.2">
      <c r="B79" s="20"/>
      <c r="C79" s="15"/>
      <c r="D79" s="15" t="s">
        <v>120</v>
      </c>
      <c r="E79" s="37"/>
      <c r="F79" s="37"/>
      <c r="G79" s="37" t="s">
        <v>58</v>
      </c>
      <c r="H79" s="37" t="s">
        <v>58</v>
      </c>
      <c r="I79" s="15"/>
      <c r="J79" s="15" t="s">
        <v>66</v>
      </c>
      <c r="K79" s="15" t="s">
        <v>48</v>
      </c>
      <c r="L79" s="38" t="s">
        <v>49</v>
      </c>
      <c r="M79" s="81">
        <v>0</v>
      </c>
      <c r="N79" s="79" t="s">
        <v>50</v>
      </c>
      <c r="O79" s="39"/>
      <c r="P79" s="39"/>
      <c r="Q79" s="15"/>
      <c r="R79" s="153"/>
      <c r="S79" s="80"/>
      <c r="T79" s="15" t="s">
        <v>58</v>
      </c>
      <c r="U79" s="15" t="s">
        <v>54</v>
      </c>
      <c r="V79" s="15" t="s">
        <v>79</v>
      </c>
      <c r="W79" s="40" t="s">
        <v>121</v>
      </c>
    </row>
    <row r="80" spans="2:23" x14ac:dyDescent="0.2">
      <c r="B80" s="20"/>
      <c r="C80" s="15"/>
      <c r="D80" s="15" t="s">
        <v>71</v>
      </c>
      <c r="E80" s="37"/>
      <c r="F80" s="37"/>
      <c r="G80" s="37" t="s">
        <v>58</v>
      </c>
      <c r="H80" s="37" t="s">
        <v>58</v>
      </c>
      <c r="I80" s="15"/>
      <c r="J80" s="15" t="s">
        <v>129</v>
      </c>
      <c r="K80" s="15" t="s">
        <v>73</v>
      </c>
      <c r="L80" s="38" t="s">
        <v>49</v>
      </c>
      <c r="M80" s="81">
        <v>0</v>
      </c>
      <c r="N80" s="79" t="s">
        <v>50</v>
      </c>
      <c r="O80" s="39"/>
      <c r="P80" s="39"/>
      <c r="Q80" s="15"/>
      <c r="R80" s="153"/>
      <c r="S80" s="80"/>
      <c r="T80" s="15" t="s">
        <v>58</v>
      </c>
      <c r="U80" s="15" t="s">
        <v>54</v>
      </c>
      <c r="V80" s="15" t="s">
        <v>55</v>
      </c>
      <c r="W80" s="40"/>
    </row>
    <row r="81" spans="2:23" x14ac:dyDescent="0.2">
      <c r="B81" s="20"/>
      <c r="C81" s="15"/>
      <c r="D81" s="15" t="s">
        <v>123</v>
      </c>
      <c r="E81" s="37"/>
      <c r="F81" s="37"/>
      <c r="G81" s="37" t="s">
        <v>58</v>
      </c>
      <c r="H81" s="37" t="s">
        <v>58</v>
      </c>
      <c r="I81" s="15"/>
      <c r="J81" s="15" t="s">
        <v>130</v>
      </c>
      <c r="K81" s="15" t="s">
        <v>73</v>
      </c>
      <c r="L81" s="38" t="s">
        <v>49</v>
      </c>
      <c r="M81" s="81">
        <v>0</v>
      </c>
      <c r="N81" s="79" t="s">
        <v>50</v>
      </c>
      <c r="O81" s="39"/>
      <c r="P81" s="39"/>
      <c r="Q81" s="15"/>
      <c r="R81" s="153"/>
      <c r="S81" s="80"/>
      <c r="T81" s="15" t="s">
        <v>58</v>
      </c>
      <c r="U81" s="15" t="s">
        <v>54</v>
      </c>
      <c r="V81" s="15" t="s">
        <v>55</v>
      </c>
      <c r="W81" s="40"/>
    </row>
    <row r="82" spans="2:23" ht="15" customHeight="1" x14ac:dyDescent="0.2">
      <c r="B82" s="20"/>
      <c r="C82" s="15"/>
      <c r="D82" s="15" t="s">
        <v>125</v>
      </c>
      <c r="E82" s="37"/>
      <c r="F82" s="37"/>
      <c r="G82" s="37" t="s">
        <v>58</v>
      </c>
      <c r="H82" s="37" t="s">
        <v>58</v>
      </c>
      <c r="I82" s="15"/>
      <c r="J82" s="15" t="s">
        <v>131</v>
      </c>
      <c r="K82" s="15" t="s">
        <v>48</v>
      </c>
      <c r="L82" s="38" t="s">
        <v>49</v>
      </c>
      <c r="M82" s="81">
        <v>0</v>
      </c>
      <c r="N82" s="79" t="s">
        <v>50</v>
      </c>
      <c r="O82" s="39"/>
      <c r="P82" s="39"/>
      <c r="Q82" s="15"/>
      <c r="R82" s="154"/>
      <c r="S82" s="80"/>
      <c r="T82" s="15" t="s">
        <v>58</v>
      </c>
      <c r="U82" s="15" t="s">
        <v>54</v>
      </c>
      <c r="V82" s="15" t="s">
        <v>55</v>
      </c>
      <c r="W82" s="40"/>
    </row>
    <row r="83" spans="2:23" x14ac:dyDescent="0.2">
      <c r="B83" s="20"/>
      <c r="C83" s="15"/>
      <c r="D83" s="15" t="s">
        <v>57</v>
      </c>
      <c r="E83" s="37"/>
      <c r="F83" s="37"/>
      <c r="G83" s="37" t="s">
        <v>58</v>
      </c>
      <c r="H83" s="37" t="s">
        <v>58</v>
      </c>
      <c r="I83" s="15"/>
      <c r="J83" s="15" t="s">
        <v>132</v>
      </c>
      <c r="K83" s="15" t="s">
        <v>48</v>
      </c>
      <c r="L83" s="38" t="s">
        <v>49</v>
      </c>
      <c r="M83" s="17">
        <f>22.33/365</f>
        <v>6.1178082191780815E-2</v>
      </c>
      <c r="N83" s="79" t="s">
        <v>50</v>
      </c>
      <c r="O83" s="39"/>
      <c r="P83" s="39"/>
      <c r="Q83" s="15" t="s">
        <v>133</v>
      </c>
      <c r="R83" s="82" t="s">
        <v>276</v>
      </c>
      <c r="S83" s="80"/>
      <c r="T83" s="15" t="s">
        <v>58</v>
      </c>
      <c r="U83" s="15" t="s">
        <v>54</v>
      </c>
      <c r="V83" s="15" t="s">
        <v>55</v>
      </c>
      <c r="W83" s="40"/>
    </row>
    <row r="84" spans="2:23" ht="12.75" customHeight="1" x14ac:dyDescent="0.2">
      <c r="B84" s="43"/>
      <c r="C84" s="44"/>
      <c r="D84" s="44" t="s">
        <v>74</v>
      </c>
      <c r="E84" s="45"/>
      <c r="F84" s="45"/>
      <c r="G84" s="45">
        <v>42339</v>
      </c>
      <c r="H84" s="45" t="s">
        <v>58</v>
      </c>
      <c r="I84" s="44"/>
      <c r="J84" s="47" t="s">
        <v>75</v>
      </c>
      <c r="K84" s="44"/>
      <c r="L84" s="44" t="s">
        <v>76</v>
      </c>
      <c r="M84" s="47"/>
      <c r="N84" s="48"/>
      <c r="O84" s="48" t="s">
        <v>77</v>
      </c>
      <c r="P84" s="48" t="s">
        <v>78</v>
      </c>
      <c r="Q84" s="44"/>
      <c r="R84" s="44"/>
      <c r="S84" s="149" t="s">
        <v>134</v>
      </c>
      <c r="T84" s="44" t="s">
        <v>58</v>
      </c>
      <c r="U84" s="44" t="s">
        <v>54</v>
      </c>
      <c r="V84" s="44" t="s">
        <v>79</v>
      </c>
      <c r="W84" s="49" t="s">
        <v>80</v>
      </c>
    </row>
    <row r="85" spans="2:23" x14ac:dyDescent="0.2">
      <c r="B85" s="43"/>
      <c r="C85" s="44"/>
      <c r="D85" s="44" t="s">
        <v>81</v>
      </c>
      <c r="E85" s="45"/>
      <c r="F85" s="45"/>
      <c r="G85" s="45" t="s">
        <v>58</v>
      </c>
      <c r="H85" s="45" t="s">
        <v>58</v>
      </c>
      <c r="I85" s="44"/>
      <c r="J85" s="47" t="s">
        <v>58</v>
      </c>
      <c r="K85" s="44"/>
      <c r="L85" s="44" t="s">
        <v>76</v>
      </c>
      <c r="M85" s="47"/>
      <c r="N85" s="48"/>
      <c r="O85" s="48" t="s">
        <v>77</v>
      </c>
      <c r="P85" s="48" t="s">
        <v>78</v>
      </c>
      <c r="Q85" s="44"/>
      <c r="R85" s="44"/>
      <c r="S85" s="150"/>
      <c r="T85" s="44" t="s">
        <v>58</v>
      </c>
      <c r="U85" s="44" t="s">
        <v>54</v>
      </c>
      <c r="V85" s="44" t="s">
        <v>79</v>
      </c>
      <c r="W85" s="49" t="s">
        <v>58</v>
      </c>
    </row>
    <row r="86" spans="2:23" x14ac:dyDescent="0.2">
      <c r="B86" s="43"/>
      <c r="C86" s="44"/>
      <c r="D86" s="44" t="s">
        <v>82</v>
      </c>
      <c r="E86" s="45"/>
      <c r="F86" s="45"/>
      <c r="G86" s="45" t="s">
        <v>58</v>
      </c>
      <c r="H86" s="45" t="s">
        <v>58</v>
      </c>
      <c r="I86" s="44"/>
      <c r="J86" s="47" t="s">
        <v>58</v>
      </c>
      <c r="K86" s="44"/>
      <c r="L86" s="44" t="s">
        <v>76</v>
      </c>
      <c r="M86" s="47"/>
      <c r="N86" s="48"/>
      <c r="O86" s="48" t="s">
        <v>83</v>
      </c>
      <c r="P86" s="48" t="s">
        <v>78</v>
      </c>
      <c r="Q86" s="44"/>
      <c r="R86" s="44"/>
      <c r="S86" s="150"/>
      <c r="T86" s="44" t="s">
        <v>58</v>
      </c>
      <c r="U86" s="44" t="s">
        <v>54</v>
      </c>
      <c r="V86" s="44" t="s">
        <v>79</v>
      </c>
      <c r="W86" s="49" t="s">
        <v>58</v>
      </c>
    </row>
    <row r="87" spans="2:23" x14ac:dyDescent="0.2">
      <c r="B87" s="43"/>
      <c r="C87" s="44"/>
      <c r="D87" s="44" t="s">
        <v>84</v>
      </c>
      <c r="E87" s="45"/>
      <c r="F87" s="45"/>
      <c r="G87" s="45" t="s">
        <v>58</v>
      </c>
      <c r="H87" s="45" t="s">
        <v>58</v>
      </c>
      <c r="I87" s="44"/>
      <c r="J87" s="47" t="s">
        <v>58</v>
      </c>
      <c r="K87" s="44"/>
      <c r="L87" s="44" t="s">
        <v>76</v>
      </c>
      <c r="M87" s="47"/>
      <c r="N87" s="48"/>
      <c r="O87" s="48" t="s">
        <v>77</v>
      </c>
      <c r="P87" s="48" t="s">
        <v>78</v>
      </c>
      <c r="Q87" s="44"/>
      <c r="R87" s="44"/>
      <c r="S87" s="150"/>
      <c r="T87" s="44" t="s">
        <v>58</v>
      </c>
      <c r="U87" s="44" t="s">
        <v>54</v>
      </c>
      <c r="V87" s="44" t="s">
        <v>79</v>
      </c>
      <c r="W87" s="49" t="s">
        <v>58</v>
      </c>
    </row>
    <row r="88" spans="2:23" ht="12.75" customHeight="1" x14ac:dyDescent="0.2">
      <c r="B88" s="43"/>
      <c r="C88" s="44"/>
      <c r="D88" s="44" t="s">
        <v>85</v>
      </c>
      <c r="E88" s="45"/>
      <c r="F88" s="45"/>
      <c r="G88" s="45" t="s">
        <v>58</v>
      </c>
      <c r="H88" s="45" t="s">
        <v>58</v>
      </c>
      <c r="I88" s="44"/>
      <c r="J88" s="47" t="s">
        <v>58</v>
      </c>
      <c r="K88" s="44"/>
      <c r="L88" s="44" t="s">
        <v>76</v>
      </c>
      <c r="M88" s="47"/>
      <c r="N88" s="48"/>
      <c r="O88" s="48" t="s">
        <v>86</v>
      </c>
      <c r="P88" s="48" t="s">
        <v>78</v>
      </c>
      <c r="Q88" s="44"/>
      <c r="R88" s="44"/>
      <c r="S88" s="150"/>
      <c r="T88" s="44" t="s">
        <v>58</v>
      </c>
      <c r="U88" s="44" t="s">
        <v>54</v>
      </c>
      <c r="V88" s="44" t="s">
        <v>79</v>
      </c>
      <c r="W88" s="49" t="s">
        <v>58</v>
      </c>
    </row>
    <row r="89" spans="2:23" x14ac:dyDescent="0.2">
      <c r="B89" s="43"/>
      <c r="C89" s="44"/>
      <c r="D89" s="44" t="s">
        <v>87</v>
      </c>
      <c r="E89" s="45"/>
      <c r="F89" s="45"/>
      <c r="G89" s="45" t="s">
        <v>58</v>
      </c>
      <c r="H89" s="45" t="s">
        <v>58</v>
      </c>
      <c r="I89" s="44"/>
      <c r="J89" s="47" t="s">
        <v>58</v>
      </c>
      <c r="K89" s="44"/>
      <c r="L89" s="44" t="s">
        <v>76</v>
      </c>
      <c r="M89" s="47"/>
      <c r="N89" s="48"/>
      <c r="O89" s="48" t="s">
        <v>86</v>
      </c>
      <c r="P89" s="48" t="s">
        <v>78</v>
      </c>
      <c r="Q89" s="44"/>
      <c r="R89" s="44"/>
      <c r="S89" s="150"/>
      <c r="T89" s="44" t="s">
        <v>58</v>
      </c>
      <c r="U89" s="44" t="s">
        <v>54</v>
      </c>
      <c r="V89" s="44" t="s">
        <v>79</v>
      </c>
      <c r="W89" s="49" t="s">
        <v>58</v>
      </c>
    </row>
    <row r="90" spans="2:23" x14ac:dyDescent="0.2">
      <c r="B90" s="43"/>
      <c r="C90" s="44"/>
      <c r="D90" s="44" t="s">
        <v>135</v>
      </c>
      <c r="E90" s="45"/>
      <c r="F90" s="45"/>
      <c r="G90" s="45" t="s">
        <v>58</v>
      </c>
      <c r="H90" s="45" t="s">
        <v>58</v>
      </c>
      <c r="I90" s="44"/>
      <c r="J90" s="47" t="s">
        <v>58</v>
      </c>
      <c r="K90" s="44"/>
      <c r="L90" s="44" t="s">
        <v>76</v>
      </c>
      <c r="M90" s="47"/>
      <c r="N90" s="48"/>
      <c r="O90" s="48" t="s">
        <v>83</v>
      </c>
      <c r="P90" s="48" t="s">
        <v>78</v>
      </c>
      <c r="Q90" s="44"/>
      <c r="R90" s="44"/>
      <c r="S90" s="150"/>
      <c r="T90" s="44" t="s">
        <v>58</v>
      </c>
      <c r="U90" s="44" t="s">
        <v>54</v>
      </c>
      <c r="V90" s="44" t="s">
        <v>79</v>
      </c>
      <c r="W90" s="49" t="s">
        <v>58</v>
      </c>
    </row>
    <row r="91" spans="2:23" x14ac:dyDescent="0.2">
      <c r="B91" s="43"/>
      <c r="C91" s="44"/>
      <c r="D91" s="44" t="s">
        <v>136</v>
      </c>
      <c r="E91" s="45"/>
      <c r="F91" s="45"/>
      <c r="G91" s="45" t="s">
        <v>58</v>
      </c>
      <c r="H91" s="45" t="s">
        <v>58</v>
      </c>
      <c r="I91" s="44"/>
      <c r="J91" s="47" t="s">
        <v>58</v>
      </c>
      <c r="K91" s="44"/>
      <c r="L91" s="44" t="s">
        <v>76</v>
      </c>
      <c r="M91" s="47"/>
      <c r="N91" s="48"/>
      <c r="O91" s="48" t="s">
        <v>83</v>
      </c>
      <c r="P91" s="48" t="s">
        <v>78</v>
      </c>
      <c r="Q91" s="44"/>
      <c r="R91" s="44"/>
      <c r="S91" s="150"/>
      <c r="T91" s="44" t="s">
        <v>58</v>
      </c>
      <c r="U91" s="44" t="s">
        <v>54</v>
      </c>
      <c r="V91" s="44" t="s">
        <v>79</v>
      </c>
      <c r="W91" s="49" t="s">
        <v>58</v>
      </c>
    </row>
    <row r="92" spans="2:23" x14ac:dyDescent="0.2">
      <c r="B92" s="43"/>
      <c r="C92" s="44"/>
      <c r="D92" s="44" t="s">
        <v>137</v>
      </c>
      <c r="E92" s="45"/>
      <c r="F92" s="45"/>
      <c r="G92" s="45" t="s">
        <v>58</v>
      </c>
      <c r="H92" s="45" t="s">
        <v>58</v>
      </c>
      <c r="I92" s="44"/>
      <c r="J92" s="47" t="s">
        <v>58</v>
      </c>
      <c r="K92" s="44"/>
      <c r="L92" s="44" t="s">
        <v>76</v>
      </c>
      <c r="M92" s="47"/>
      <c r="N92" s="48"/>
      <c r="O92" s="48" t="s">
        <v>77</v>
      </c>
      <c r="P92" s="48" t="s">
        <v>78</v>
      </c>
      <c r="Q92" s="44"/>
      <c r="R92" s="44"/>
      <c r="S92" s="150"/>
      <c r="T92" s="44" t="s">
        <v>58</v>
      </c>
      <c r="U92" s="44" t="s">
        <v>54</v>
      </c>
      <c r="V92" s="44" t="s">
        <v>79</v>
      </c>
      <c r="W92" s="49" t="s">
        <v>58</v>
      </c>
    </row>
    <row r="93" spans="2:23" x14ac:dyDescent="0.2">
      <c r="B93" s="43"/>
      <c r="C93" s="44"/>
      <c r="D93" s="44" t="s">
        <v>138</v>
      </c>
      <c r="E93" s="45"/>
      <c r="F93" s="45"/>
      <c r="G93" s="45" t="s">
        <v>58</v>
      </c>
      <c r="H93" s="45" t="s">
        <v>58</v>
      </c>
      <c r="I93" s="44"/>
      <c r="J93" s="47" t="s">
        <v>58</v>
      </c>
      <c r="K93" s="44"/>
      <c r="L93" s="44" t="s">
        <v>76</v>
      </c>
      <c r="M93" s="47"/>
      <c r="N93" s="48"/>
      <c r="O93" s="48" t="s">
        <v>77</v>
      </c>
      <c r="P93" s="48" t="s">
        <v>78</v>
      </c>
      <c r="Q93" s="44"/>
      <c r="R93" s="44"/>
      <c r="S93" s="150"/>
      <c r="T93" s="44" t="s">
        <v>58</v>
      </c>
      <c r="U93" s="44" t="s">
        <v>54</v>
      </c>
      <c r="V93" s="44" t="s">
        <v>79</v>
      </c>
      <c r="W93" s="49" t="s">
        <v>58</v>
      </c>
    </row>
    <row r="94" spans="2:23" x14ac:dyDescent="0.2">
      <c r="B94" s="43"/>
      <c r="C94" s="44"/>
      <c r="D94" s="44" t="s">
        <v>88</v>
      </c>
      <c r="E94" s="45"/>
      <c r="F94" s="45"/>
      <c r="G94" s="45" t="s">
        <v>58</v>
      </c>
      <c r="H94" s="45" t="s">
        <v>58</v>
      </c>
      <c r="I94" s="44"/>
      <c r="J94" s="47" t="s">
        <v>58</v>
      </c>
      <c r="K94" s="44"/>
      <c r="L94" s="44" t="s">
        <v>76</v>
      </c>
      <c r="M94" s="47"/>
      <c r="N94" s="48"/>
      <c r="O94" s="48" t="s">
        <v>90</v>
      </c>
      <c r="P94" s="48" t="s">
        <v>78</v>
      </c>
      <c r="Q94" s="44"/>
      <c r="R94" s="44"/>
      <c r="S94" s="150"/>
      <c r="T94" s="44" t="s">
        <v>58</v>
      </c>
      <c r="U94" s="44" t="s">
        <v>54</v>
      </c>
      <c r="V94" s="44" t="s">
        <v>91</v>
      </c>
      <c r="W94" s="71" t="s">
        <v>139</v>
      </c>
    </row>
    <row r="95" spans="2:23" x14ac:dyDescent="0.2">
      <c r="B95" s="43"/>
      <c r="C95" s="44"/>
      <c r="D95" s="44" t="s">
        <v>93</v>
      </c>
      <c r="E95" s="45"/>
      <c r="F95" s="45"/>
      <c r="G95" s="45" t="s">
        <v>58</v>
      </c>
      <c r="H95" s="45" t="s">
        <v>58</v>
      </c>
      <c r="I95" s="44"/>
      <c r="J95" s="47" t="s">
        <v>58</v>
      </c>
      <c r="K95" s="44"/>
      <c r="L95" s="44" t="s">
        <v>76</v>
      </c>
      <c r="M95" s="47"/>
      <c r="N95" s="48"/>
      <c r="O95" s="48" t="s">
        <v>90</v>
      </c>
      <c r="P95" s="48" t="s">
        <v>78</v>
      </c>
      <c r="Q95" s="44"/>
      <c r="R95" s="44"/>
      <c r="S95" s="150"/>
      <c r="T95" s="44" t="s">
        <v>58</v>
      </c>
      <c r="U95" s="44" t="s">
        <v>54</v>
      </c>
      <c r="V95" s="44" t="s">
        <v>91</v>
      </c>
      <c r="W95" s="49" t="s">
        <v>58</v>
      </c>
    </row>
    <row r="96" spans="2:23" x14ac:dyDescent="0.2">
      <c r="B96" s="43"/>
      <c r="C96" s="44"/>
      <c r="D96" s="44" t="s">
        <v>95</v>
      </c>
      <c r="E96" s="45"/>
      <c r="F96" s="45"/>
      <c r="G96" s="45" t="s">
        <v>58</v>
      </c>
      <c r="H96" s="45" t="s">
        <v>58</v>
      </c>
      <c r="I96" s="44"/>
      <c r="J96" s="47" t="s">
        <v>58</v>
      </c>
      <c r="K96" s="44"/>
      <c r="L96" s="44" t="s">
        <v>76</v>
      </c>
      <c r="M96" s="47"/>
      <c r="N96" s="48"/>
      <c r="O96" s="48" t="s">
        <v>96</v>
      </c>
      <c r="P96" s="48" t="s">
        <v>78</v>
      </c>
      <c r="Q96" s="44"/>
      <c r="R96" s="44"/>
      <c r="S96" s="150"/>
      <c r="T96" s="44" t="s">
        <v>58</v>
      </c>
      <c r="U96" s="44" t="s">
        <v>54</v>
      </c>
      <c r="V96" s="44" t="s">
        <v>91</v>
      </c>
      <c r="W96" s="49" t="s">
        <v>58</v>
      </c>
    </row>
    <row r="97" spans="2:23" x14ac:dyDescent="0.2">
      <c r="B97" s="43"/>
      <c r="C97" s="44"/>
      <c r="D97" s="44" t="s">
        <v>97</v>
      </c>
      <c r="E97" s="45"/>
      <c r="F97" s="45"/>
      <c r="G97" s="45" t="s">
        <v>58</v>
      </c>
      <c r="H97" s="45" t="s">
        <v>58</v>
      </c>
      <c r="I97" s="44"/>
      <c r="J97" s="47" t="s">
        <v>58</v>
      </c>
      <c r="K97" s="44"/>
      <c r="L97" s="44" t="s">
        <v>76</v>
      </c>
      <c r="M97" s="47"/>
      <c r="N97" s="48"/>
      <c r="O97" s="48" t="s">
        <v>98</v>
      </c>
      <c r="P97" s="48" t="s">
        <v>78</v>
      </c>
      <c r="Q97" s="44"/>
      <c r="R97" s="44"/>
      <c r="S97" s="150"/>
      <c r="T97" s="44" t="s">
        <v>58</v>
      </c>
      <c r="U97" s="44" t="s">
        <v>54</v>
      </c>
      <c r="V97" s="44" t="s">
        <v>91</v>
      </c>
      <c r="W97" s="49"/>
    </row>
    <row r="98" spans="2:23" x14ac:dyDescent="0.2">
      <c r="B98" s="43"/>
      <c r="C98" s="44"/>
      <c r="D98" s="44" t="s">
        <v>99</v>
      </c>
      <c r="E98" s="45"/>
      <c r="F98" s="45"/>
      <c r="G98" s="45" t="s">
        <v>58</v>
      </c>
      <c r="H98" s="45" t="s">
        <v>58</v>
      </c>
      <c r="I98" s="44"/>
      <c r="J98" s="47" t="s">
        <v>58</v>
      </c>
      <c r="K98" s="44"/>
      <c r="L98" s="44" t="s">
        <v>76</v>
      </c>
      <c r="M98" s="47"/>
      <c r="N98" s="48"/>
      <c r="O98" s="48" t="s">
        <v>98</v>
      </c>
      <c r="P98" s="48" t="s">
        <v>78</v>
      </c>
      <c r="Q98" s="44"/>
      <c r="R98" s="44"/>
      <c r="S98" s="150"/>
      <c r="T98" s="44" t="s">
        <v>58</v>
      </c>
      <c r="U98" s="44" t="s">
        <v>54</v>
      </c>
      <c r="V98" s="44" t="s">
        <v>91</v>
      </c>
      <c r="W98" s="49"/>
    </row>
    <row r="99" spans="2:23" ht="13.5" thickBot="1" x14ac:dyDescent="0.25">
      <c r="B99" s="50"/>
      <c r="C99" s="51"/>
      <c r="D99" s="51" t="s">
        <v>100</v>
      </c>
      <c r="E99" s="52"/>
      <c r="F99" s="52"/>
      <c r="G99" s="52" t="s">
        <v>58</v>
      </c>
      <c r="H99" s="52" t="s">
        <v>58</v>
      </c>
      <c r="I99" s="51"/>
      <c r="J99" s="53" t="s">
        <v>58</v>
      </c>
      <c r="K99" s="51"/>
      <c r="L99" s="51" t="s">
        <v>76</v>
      </c>
      <c r="M99" s="53"/>
      <c r="N99" s="54"/>
      <c r="O99" s="54" t="s">
        <v>101</v>
      </c>
      <c r="P99" s="54" t="s">
        <v>78</v>
      </c>
      <c r="Q99" s="51"/>
      <c r="R99" s="51"/>
      <c r="S99" s="151"/>
      <c r="T99" s="51" t="s">
        <v>58</v>
      </c>
      <c r="U99" s="51" t="s">
        <v>54</v>
      </c>
      <c r="V99" s="51" t="s">
        <v>91</v>
      </c>
      <c r="W99" s="55"/>
    </row>
    <row r="100" spans="2:23" ht="38.25" x14ac:dyDescent="0.2">
      <c r="B100" s="31" t="s">
        <v>43</v>
      </c>
      <c r="C100" s="74" t="s">
        <v>159</v>
      </c>
      <c r="D100" s="32" t="s">
        <v>44</v>
      </c>
      <c r="E100" s="33">
        <v>45062</v>
      </c>
      <c r="F100" s="33">
        <v>45287</v>
      </c>
      <c r="G100" s="37">
        <v>45078</v>
      </c>
      <c r="H100" s="33">
        <v>45657</v>
      </c>
      <c r="I100" s="35" t="s">
        <v>265</v>
      </c>
      <c r="J100" s="56">
        <v>2000</v>
      </c>
      <c r="K100" s="32" t="s">
        <v>48</v>
      </c>
      <c r="L100" s="32" t="s">
        <v>49</v>
      </c>
      <c r="M100" s="34">
        <f>420/365</f>
        <v>1.1506849315068493</v>
      </c>
      <c r="N100" s="35" t="s">
        <v>50</v>
      </c>
      <c r="O100" s="35"/>
      <c r="P100" s="35"/>
      <c r="Q100" s="32" t="s">
        <v>157</v>
      </c>
      <c r="R100" s="152" t="s">
        <v>278</v>
      </c>
      <c r="S100" s="32"/>
      <c r="T100" s="32" t="s">
        <v>53</v>
      </c>
      <c r="U100" s="32" t="s">
        <v>158</v>
      </c>
      <c r="V100" s="32" t="s">
        <v>55</v>
      </c>
      <c r="W100" s="36" t="s">
        <v>266</v>
      </c>
    </row>
    <row r="101" spans="2:23" x14ac:dyDescent="0.2">
      <c r="B101" s="20"/>
      <c r="C101" s="15"/>
      <c r="D101" s="15" t="s">
        <v>60</v>
      </c>
      <c r="E101" s="37"/>
      <c r="F101" s="37"/>
      <c r="G101" s="37" t="s">
        <v>58</v>
      </c>
      <c r="H101" s="37" t="s">
        <v>58</v>
      </c>
      <c r="I101" s="37" t="s">
        <v>58</v>
      </c>
      <c r="J101" s="16">
        <v>2000</v>
      </c>
      <c r="K101" s="15" t="s">
        <v>48</v>
      </c>
      <c r="L101" s="15" t="s">
        <v>49</v>
      </c>
      <c r="M101" s="16">
        <v>0</v>
      </c>
      <c r="N101" s="39" t="s">
        <v>50</v>
      </c>
      <c r="O101" s="39"/>
      <c r="P101" s="39"/>
      <c r="Q101" s="15"/>
      <c r="R101" s="153"/>
      <c r="S101" s="15"/>
      <c r="T101" s="15" t="s">
        <v>58</v>
      </c>
      <c r="U101" s="15" t="s">
        <v>158</v>
      </c>
      <c r="V101" s="15" t="s">
        <v>55</v>
      </c>
      <c r="W101" s="40" t="s">
        <v>58</v>
      </c>
    </row>
    <row r="102" spans="2:23" x14ac:dyDescent="0.2">
      <c r="B102" s="20"/>
      <c r="C102" s="15"/>
      <c r="D102" s="15" t="s">
        <v>61</v>
      </c>
      <c r="E102" s="37"/>
      <c r="F102" s="37"/>
      <c r="G102" s="37" t="s">
        <v>58</v>
      </c>
      <c r="H102" s="37" t="s">
        <v>58</v>
      </c>
      <c r="I102" s="37" t="s">
        <v>58</v>
      </c>
      <c r="J102" s="16">
        <v>500</v>
      </c>
      <c r="K102" s="15" t="s">
        <v>48</v>
      </c>
      <c r="L102" s="15" t="s">
        <v>49</v>
      </c>
      <c r="M102" s="16">
        <v>0</v>
      </c>
      <c r="N102" s="39" t="s">
        <v>50</v>
      </c>
      <c r="O102" s="39"/>
      <c r="P102" s="39"/>
      <c r="Q102" s="15"/>
      <c r="R102" s="153"/>
      <c r="S102" s="15"/>
      <c r="T102" s="15" t="s">
        <v>58</v>
      </c>
      <c r="U102" s="15" t="s">
        <v>158</v>
      </c>
      <c r="V102" s="15" t="s">
        <v>55</v>
      </c>
      <c r="W102" s="40" t="s">
        <v>58</v>
      </c>
    </row>
    <row r="103" spans="2:23" x14ac:dyDescent="0.2">
      <c r="B103" s="20"/>
      <c r="C103" s="15"/>
      <c r="D103" s="15" t="s">
        <v>63</v>
      </c>
      <c r="E103" s="37"/>
      <c r="F103" s="37"/>
      <c r="G103" s="37" t="s">
        <v>58</v>
      </c>
      <c r="H103" s="37" t="s">
        <v>58</v>
      </c>
      <c r="I103" s="37" t="s">
        <v>58</v>
      </c>
      <c r="J103" s="16">
        <v>500</v>
      </c>
      <c r="K103" s="15" t="s">
        <v>48</v>
      </c>
      <c r="L103" s="15" t="s">
        <v>49</v>
      </c>
      <c r="M103" s="16">
        <v>0</v>
      </c>
      <c r="N103" s="39" t="s">
        <v>50</v>
      </c>
      <c r="O103" s="39"/>
      <c r="P103" s="39"/>
      <c r="Q103" s="15"/>
      <c r="R103" s="153"/>
      <c r="S103" s="15"/>
      <c r="T103" s="15" t="s">
        <v>58</v>
      </c>
      <c r="U103" s="15" t="s">
        <v>158</v>
      </c>
      <c r="V103" s="15" t="s">
        <v>55</v>
      </c>
      <c r="W103" s="40" t="s">
        <v>58</v>
      </c>
    </row>
    <row r="104" spans="2:23" ht="12.75" customHeight="1" x14ac:dyDescent="0.2">
      <c r="B104" s="20"/>
      <c r="C104" s="15"/>
      <c r="D104" s="15" t="s">
        <v>57</v>
      </c>
      <c r="E104" s="37"/>
      <c r="F104" s="37"/>
      <c r="G104" s="37" t="s">
        <v>58</v>
      </c>
      <c r="H104" s="37" t="s">
        <v>58</v>
      </c>
      <c r="I104" s="37" t="s">
        <v>58</v>
      </c>
      <c r="J104" s="16">
        <v>1000</v>
      </c>
      <c r="K104" s="15" t="s">
        <v>48</v>
      </c>
      <c r="L104" s="15" t="s">
        <v>49</v>
      </c>
      <c r="M104" s="16">
        <v>0</v>
      </c>
      <c r="N104" s="39" t="s">
        <v>50</v>
      </c>
      <c r="O104" s="39"/>
      <c r="P104" s="39"/>
      <c r="Q104" s="15"/>
      <c r="R104" s="153"/>
      <c r="S104" s="63"/>
      <c r="T104" s="15" t="s">
        <v>58</v>
      </c>
      <c r="U104" s="15" t="s">
        <v>158</v>
      </c>
      <c r="V104" s="15" t="s">
        <v>55</v>
      </c>
      <c r="W104" s="40" t="s">
        <v>58</v>
      </c>
    </row>
    <row r="105" spans="2:23" x14ac:dyDescent="0.2">
      <c r="B105" s="20"/>
      <c r="C105" s="15"/>
      <c r="D105" s="15" t="s">
        <v>64</v>
      </c>
      <c r="E105" s="37"/>
      <c r="F105" s="37"/>
      <c r="G105" s="37" t="s">
        <v>58</v>
      </c>
      <c r="H105" s="37" t="s">
        <v>58</v>
      </c>
      <c r="I105" s="37" t="s">
        <v>58</v>
      </c>
      <c r="J105" s="16">
        <v>0</v>
      </c>
      <c r="K105" s="15" t="s">
        <v>48</v>
      </c>
      <c r="L105" s="15" t="s">
        <v>49</v>
      </c>
      <c r="M105" s="16">
        <v>0</v>
      </c>
      <c r="N105" s="39" t="s">
        <v>50</v>
      </c>
      <c r="O105" s="39"/>
      <c r="P105" s="39"/>
      <c r="Q105" s="15"/>
      <c r="R105" s="153"/>
      <c r="S105" s="63"/>
      <c r="T105" s="15" t="s">
        <v>58</v>
      </c>
      <c r="U105" s="15" t="s">
        <v>158</v>
      </c>
      <c r="V105" s="15" t="s">
        <v>55</v>
      </c>
      <c r="W105" s="40" t="s">
        <v>58</v>
      </c>
    </row>
    <row r="106" spans="2:23" x14ac:dyDescent="0.2">
      <c r="B106" s="20"/>
      <c r="C106" s="15"/>
      <c r="D106" s="15" t="s">
        <v>71</v>
      </c>
      <c r="E106" s="37"/>
      <c r="F106" s="37"/>
      <c r="G106" s="37" t="s">
        <v>58</v>
      </c>
      <c r="H106" s="37" t="s">
        <v>58</v>
      </c>
      <c r="I106" s="37" t="s">
        <v>58</v>
      </c>
      <c r="J106" s="16">
        <v>80000</v>
      </c>
      <c r="K106" s="15" t="s">
        <v>73</v>
      </c>
      <c r="L106" s="15" t="s">
        <v>49</v>
      </c>
      <c r="M106" s="16">
        <v>0</v>
      </c>
      <c r="N106" s="39" t="s">
        <v>50</v>
      </c>
      <c r="O106" s="39"/>
      <c r="P106" s="39"/>
      <c r="Q106" s="15"/>
      <c r="R106" s="154"/>
      <c r="S106" s="63"/>
      <c r="T106" s="15" t="s">
        <v>58</v>
      </c>
      <c r="U106" s="15" t="s">
        <v>158</v>
      </c>
      <c r="V106" s="15" t="s">
        <v>55</v>
      </c>
      <c r="W106" s="40" t="s">
        <v>58</v>
      </c>
    </row>
    <row r="107" spans="2:23" ht="25.5" x14ac:dyDescent="0.2">
      <c r="B107" s="43"/>
      <c r="C107" s="44"/>
      <c r="D107" s="44" t="s">
        <v>74</v>
      </c>
      <c r="E107" s="45"/>
      <c r="F107" s="45"/>
      <c r="G107" s="45" t="s">
        <v>58</v>
      </c>
      <c r="H107" s="45" t="s">
        <v>58</v>
      </c>
      <c r="I107" s="45" t="s">
        <v>58</v>
      </c>
      <c r="J107" s="47" t="s">
        <v>75</v>
      </c>
      <c r="K107" s="44"/>
      <c r="L107" s="44" t="s">
        <v>76</v>
      </c>
      <c r="M107" s="44"/>
      <c r="N107" s="48"/>
      <c r="O107" s="65">
        <v>0.1038</v>
      </c>
      <c r="P107" s="48" t="s">
        <v>78</v>
      </c>
      <c r="Q107" s="44"/>
      <c r="R107" s="69"/>
      <c r="S107" s="149" t="s">
        <v>264</v>
      </c>
      <c r="T107" s="44" t="s">
        <v>58</v>
      </c>
      <c r="U107" s="44" t="s">
        <v>158</v>
      </c>
      <c r="V107" s="44" t="s">
        <v>79</v>
      </c>
      <c r="W107" s="71" t="s">
        <v>267</v>
      </c>
    </row>
    <row r="108" spans="2:23" x14ac:dyDescent="0.2">
      <c r="B108" s="43"/>
      <c r="C108" s="44"/>
      <c r="D108" s="44" t="s">
        <v>81</v>
      </c>
      <c r="E108" s="45"/>
      <c r="F108" s="45"/>
      <c r="G108" s="45" t="s">
        <v>58</v>
      </c>
      <c r="H108" s="45" t="s">
        <v>58</v>
      </c>
      <c r="I108" s="45" t="s">
        <v>58</v>
      </c>
      <c r="J108" s="47" t="s">
        <v>58</v>
      </c>
      <c r="K108" s="44"/>
      <c r="L108" s="44" t="s">
        <v>76</v>
      </c>
      <c r="M108" s="44"/>
      <c r="N108" s="48"/>
      <c r="O108" s="65">
        <v>0.1038</v>
      </c>
      <c r="P108" s="48" t="s">
        <v>78</v>
      </c>
      <c r="Q108" s="44"/>
      <c r="R108" s="69"/>
      <c r="S108" s="150"/>
      <c r="T108" s="44" t="s">
        <v>58</v>
      </c>
      <c r="U108" s="44" t="s">
        <v>158</v>
      </c>
      <c r="V108" s="44" t="s">
        <v>79</v>
      </c>
      <c r="W108" s="49" t="s">
        <v>58</v>
      </c>
    </row>
    <row r="109" spans="2:23" x14ac:dyDescent="0.2">
      <c r="B109" s="43"/>
      <c r="C109" s="44"/>
      <c r="D109" s="44" t="s">
        <v>82</v>
      </c>
      <c r="E109" s="45"/>
      <c r="F109" s="45"/>
      <c r="G109" s="45" t="s">
        <v>58</v>
      </c>
      <c r="H109" s="45" t="s">
        <v>58</v>
      </c>
      <c r="I109" s="45" t="s">
        <v>58</v>
      </c>
      <c r="J109" s="47" t="s">
        <v>58</v>
      </c>
      <c r="K109" s="44"/>
      <c r="L109" s="44" t="s">
        <v>76</v>
      </c>
      <c r="M109" s="44"/>
      <c r="N109" s="48"/>
      <c r="O109" s="65">
        <v>5.1900000000000002E-2</v>
      </c>
      <c r="P109" s="48" t="s">
        <v>78</v>
      </c>
      <c r="Q109" s="44"/>
      <c r="R109" s="69"/>
      <c r="S109" s="150"/>
      <c r="T109" s="44" t="s">
        <v>58</v>
      </c>
      <c r="U109" s="44" t="s">
        <v>158</v>
      </c>
      <c r="V109" s="44" t="s">
        <v>79</v>
      </c>
      <c r="W109" s="49" t="s">
        <v>58</v>
      </c>
    </row>
    <row r="110" spans="2:23" x14ac:dyDescent="0.2">
      <c r="B110" s="43"/>
      <c r="C110" s="44"/>
      <c r="D110" s="44" t="s">
        <v>84</v>
      </c>
      <c r="E110" s="45"/>
      <c r="F110" s="45"/>
      <c r="G110" s="45" t="s">
        <v>58</v>
      </c>
      <c r="H110" s="45" t="s">
        <v>58</v>
      </c>
      <c r="I110" s="45" t="s">
        <v>58</v>
      </c>
      <c r="J110" s="47" t="s">
        <v>58</v>
      </c>
      <c r="K110" s="44"/>
      <c r="L110" s="44" t="s">
        <v>76</v>
      </c>
      <c r="M110" s="44"/>
      <c r="N110" s="48"/>
      <c r="O110" s="65">
        <v>0.1038</v>
      </c>
      <c r="P110" s="48" t="s">
        <v>78</v>
      </c>
      <c r="Q110" s="44"/>
      <c r="R110" s="69"/>
      <c r="S110" s="150"/>
      <c r="T110" s="44" t="s">
        <v>58</v>
      </c>
      <c r="U110" s="44" t="s">
        <v>158</v>
      </c>
      <c r="V110" s="44" t="s">
        <v>79</v>
      </c>
      <c r="W110" s="49" t="s">
        <v>58</v>
      </c>
    </row>
    <row r="111" spans="2:23" x14ac:dyDescent="0.2">
      <c r="B111" s="43"/>
      <c r="C111" s="44"/>
      <c r="D111" s="44" t="s">
        <v>85</v>
      </c>
      <c r="E111" s="45"/>
      <c r="F111" s="45"/>
      <c r="G111" s="45" t="s">
        <v>58</v>
      </c>
      <c r="H111" s="45" t="s">
        <v>58</v>
      </c>
      <c r="I111" s="45" t="s">
        <v>58</v>
      </c>
      <c r="J111" s="47" t="s">
        <v>58</v>
      </c>
      <c r="K111" s="44"/>
      <c r="L111" s="44" t="s">
        <v>76</v>
      </c>
      <c r="M111" s="44"/>
      <c r="N111" s="48"/>
      <c r="O111" s="65">
        <v>5.1900000000000002E-2</v>
      </c>
      <c r="P111" s="48" t="s">
        <v>78</v>
      </c>
      <c r="Q111" s="44"/>
      <c r="R111" s="69"/>
      <c r="S111" s="150"/>
      <c r="T111" s="44" t="s">
        <v>58</v>
      </c>
      <c r="U111" s="44" t="s">
        <v>158</v>
      </c>
      <c r="V111" s="44" t="s">
        <v>79</v>
      </c>
      <c r="W111" s="49" t="s">
        <v>58</v>
      </c>
    </row>
    <row r="112" spans="2:23" x14ac:dyDescent="0.2">
      <c r="B112" s="43"/>
      <c r="C112" s="44"/>
      <c r="D112" s="44" t="s">
        <v>87</v>
      </c>
      <c r="E112" s="45"/>
      <c r="F112" s="45"/>
      <c r="G112" s="45" t="s">
        <v>58</v>
      </c>
      <c r="H112" s="45" t="s">
        <v>58</v>
      </c>
      <c r="I112" s="45" t="s">
        <v>58</v>
      </c>
      <c r="J112" s="47" t="s">
        <v>58</v>
      </c>
      <c r="K112" s="44"/>
      <c r="L112" s="44" t="s">
        <v>76</v>
      </c>
      <c r="M112" s="44"/>
      <c r="N112" s="48"/>
      <c r="O112" s="65">
        <v>5.1900000000000002E-2</v>
      </c>
      <c r="P112" s="48" t="s">
        <v>78</v>
      </c>
      <c r="Q112" s="44"/>
      <c r="R112" s="69"/>
      <c r="S112" s="150"/>
      <c r="T112" s="44" t="s">
        <v>58</v>
      </c>
      <c r="U112" s="44" t="s">
        <v>158</v>
      </c>
      <c r="V112" s="44" t="s">
        <v>79</v>
      </c>
      <c r="W112" s="49" t="s">
        <v>58</v>
      </c>
    </row>
    <row r="113" spans="2:23" ht="34.5" customHeight="1" x14ac:dyDescent="0.2">
      <c r="B113" s="43"/>
      <c r="C113" s="44"/>
      <c r="D113" s="44" t="s">
        <v>88</v>
      </c>
      <c r="E113" s="45"/>
      <c r="F113" s="45"/>
      <c r="G113" s="45" t="s">
        <v>262</v>
      </c>
      <c r="H113" s="45" t="s">
        <v>58</v>
      </c>
      <c r="I113" s="44" t="s">
        <v>268</v>
      </c>
      <c r="J113" s="47" t="s">
        <v>58</v>
      </c>
      <c r="K113" s="44"/>
      <c r="L113" s="44" t="s">
        <v>76</v>
      </c>
      <c r="M113" s="44"/>
      <c r="N113" s="48"/>
      <c r="O113" s="65">
        <v>1.0633999999999999</v>
      </c>
      <c r="P113" s="48" t="s">
        <v>78</v>
      </c>
      <c r="Q113" s="44"/>
      <c r="R113" s="69"/>
      <c r="S113" s="150"/>
      <c r="T113" s="44" t="s">
        <v>58</v>
      </c>
      <c r="U113" s="44" t="s">
        <v>158</v>
      </c>
      <c r="V113" s="44" t="s">
        <v>91</v>
      </c>
      <c r="W113" s="71" t="s">
        <v>269</v>
      </c>
    </row>
    <row r="114" spans="2:23" ht="38.25" x14ac:dyDescent="0.2">
      <c r="B114" s="43"/>
      <c r="C114" s="44"/>
      <c r="D114" s="44" t="s">
        <v>93</v>
      </c>
      <c r="E114" s="45"/>
      <c r="F114" s="45"/>
      <c r="G114" s="45">
        <v>45078</v>
      </c>
      <c r="H114" s="45" t="s">
        <v>58</v>
      </c>
      <c r="I114" s="48" t="s">
        <v>265</v>
      </c>
      <c r="J114" s="44" t="s">
        <v>58</v>
      </c>
      <c r="K114" s="44"/>
      <c r="L114" s="44" t="s">
        <v>76</v>
      </c>
      <c r="M114" s="44"/>
      <c r="N114" s="48"/>
      <c r="O114" s="65">
        <v>1.0633999999999999</v>
      </c>
      <c r="P114" s="48" t="s">
        <v>78</v>
      </c>
      <c r="Q114" s="44"/>
      <c r="R114" s="69"/>
      <c r="S114" s="150"/>
      <c r="T114" s="44" t="s">
        <v>58</v>
      </c>
      <c r="U114" s="44" t="s">
        <v>158</v>
      </c>
      <c r="V114" s="44" t="s">
        <v>91</v>
      </c>
      <c r="W114" s="118" t="s">
        <v>266</v>
      </c>
    </row>
    <row r="115" spans="2:23" x14ac:dyDescent="0.2">
      <c r="B115" s="43"/>
      <c r="C115" s="44"/>
      <c r="D115" s="44" t="s">
        <v>95</v>
      </c>
      <c r="E115" s="45"/>
      <c r="F115" s="45"/>
      <c r="G115" s="45" t="s">
        <v>58</v>
      </c>
      <c r="H115" s="45" t="s">
        <v>58</v>
      </c>
      <c r="I115" s="45" t="s">
        <v>58</v>
      </c>
      <c r="J115" s="44" t="s">
        <v>58</v>
      </c>
      <c r="K115" s="44"/>
      <c r="L115" s="44" t="s">
        <v>76</v>
      </c>
      <c r="M115" s="44"/>
      <c r="N115" s="48"/>
      <c r="O115" s="65">
        <f>O114*2</f>
        <v>2.1267999999999998</v>
      </c>
      <c r="P115" s="48" t="s">
        <v>78</v>
      </c>
      <c r="Q115" s="44"/>
      <c r="R115" s="69"/>
      <c r="S115" s="150"/>
      <c r="T115" s="44" t="s">
        <v>58</v>
      </c>
      <c r="U115" s="44" t="s">
        <v>158</v>
      </c>
      <c r="V115" s="44" t="s">
        <v>91</v>
      </c>
      <c r="W115" s="49" t="s">
        <v>58</v>
      </c>
    </row>
    <row r="116" spans="2:23" ht="15" customHeight="1" x14ac:dyDescent="0.2">
      <c r="B116" s="43"/>
      <c r="C116" s="44"/>
      <c r="D116" s="44" t="s">
        <v>97</v>
      </c>
      <c r="E116" s="45"/>
      <c r="F116" s="45"/>
      <c r="G116" s="45" t="s">
        <v>58</v>
      </c>
      <c r="H116" s="45" t="s">
        <v>58</v>
      </c>
      <c r="I116" s="45" t="s">
        <v>58</v>
      </c>
      <c r="J116" s="44" t="s">
        <v>58</v>
      </c>
      <c r="K116" s="44"/>
      <c r="L116" s="44" t="s">
        <v>76</v>
      </c>
      <c r="M116" s="44"/>
      <c r="N116" s="48"/>
      <c r="O116" s="65">
        <v>4.2309999999999999</v>
      </c>
      <c r="P116" s="48" t="s">
        <v>78</v>
      </c>
      <c r="Q116" s="44"/>
      <c r="R116" s="69"/>
      <c r="S116" s="150"/>
      <c r="T116" s="44" t="s">
        <v>58</v>
      </c>
      <c r="U116" s="44" t="s">
        <v>158</v>
      </c>
      <c r="V116" s="44" t="s">
        <v>91</v>
      </c>
      <c r="W116" s="49" t="s">
        <v>58</v>
      </c>
    </row>
    <row r="117" spans="2:23" ht="12.75" customHeight="1" x14ac:dyDescent="0.2">
      <c r="B117" s="43"/>
      <c r="C117" s="44"/>
      <c r="D117" s="44" t="s">
        <v>99</v>
      </c>
      <c r="E117" s="45"/>
      <c r="F117" s="45"/>
      <c r="G117" s="45" t="s">
        <v>58</v>
      </c>
      <c r="H117" s="45" t="s">
        <v>58</v>
      </c>
      <c r="I117" s="45" t="s">
        <v>58</v>
      </c>
      <c r="J117" s="44" t="s">
        <v>58</v>
      </c>
      <c r="K117" s="44"/>
      <c r="L117" s="44" t="s">
        <v>76</v>
      </c>
      <c r="M117" s="44"/>
      <c r="N117" s="48"/>
      <c r="O117" s="65">
        <v>11.731400000000001</v>
      </c>
      <c r="P117" s="48" t="s">
        <v>78</v>
      </c>
      <c r="Q117" s="44"/>
      <c r="R117" s="69"/>
      <c r="S117" s="150"/>
      <c r="T117" s="44" t="s">
        <v>58</v>
      </c>
      <c r="U117" s="44" t="s">
        <v>158</v>
      </c>
      <c r="V117" s="44" t="s">
        <v>91</v>
      </c>
      <c r="W117" s="49" t="s">
        <v>58</v>
      </c>
    </row>
    <row r="118" spans="2:23" ht="13.5" thickBot="1" x14ac:dyDescent="0.25">
      <c r="B118" s="50"/>
      <c r="C118" s="51"/>
      <c r="D118" s="51" t="s">
        <v>100</v>
      </c>
      <c r="E118" s="52"/>
      <c r="F118" s="52"/>
      <c r="G118" s="52" t="s">
        <v>58</v>
      </c>
      <c r="H118" s="52" t="s">
        <v>58</v>
      </c>
      <c r="I118" s="45" t="s">
        <v>58</v>
      </c>
      <c r="J118" s="51" t="s">
        <v>58</v>
      </c>
      <c r="K118" s="51"/>
      <c r="L118" s="51" t="s">
        <v>76</v>
      </c>
      <c r="M118" s="51"/>
      <c r="N118" s="54"/>
      <c r="O118" s="72">
        <v>11.731400000000001</v>
      </c>
      <c r="P118" s="54" t="s">
        <v>78</v>
      </c>
      <c r="Q118" s="51"/>
      <c r="R118" s="73"/>
      <c r="S118" s="151"/>
      <c r="T118" s="51" t="s">
        <v>58</v>
      </c>
      <c r="U118" s="51" t="s">
        <v>158</v>
      </c>
      <c r="V118" s="51" t="s">
        <v>91</v>
      </c>
      <c r="W118" s="49" t="s">
        <v>58</v>
      </c>
    </row>
    <row r="119" spans="2:23" ht="13.5" customHeight="1" x14ac:dyDescent="0.2">
      <c r="B119" s="31" t="s">
        <v>43</v>
      </c>
      <c r="C119" s="74" t="s">
        <v>179</v>
      </c>
      <c r="D119" s="32" t="s">
        <v>44</v>
      </c>
      <c r="E119" s="33">
        <v>43819</v>
      </c>
      <c r="F119" s="33">
        <v>45597</v>
      </c>
      <c r="G119" s="85" t="s">
        <v>262</v>
      </c>
      <c r="H119" s="85">
        <v>45657</v>
      </c>
      <c r="I119" s="32" t="s">
        <v>46</v>
      </c>
      <c r="J119" s="15" t="s">
        <v>154</v>
      </c>
      <c r="K119" s="15" t="s">
        <v>48</v>
      </c>
      <c r="L119" s="38" t="s">
        <v>49</v>
      </c>
      <c r="M119" s="86">
        <f>366.45/365</f>
        <v>1.003972602739726</v>
      </c>
      <c r="N119" s="79" t="s">
        <v>50</v>
      </c>
      <c r="O119" s="39"/>
      <c r="P119" s="39"/>
      <c r="Q119" s="39" t="s">
        <v>160</v>
      </c>
      <c r="R119" s="156" t="s">
        <v>279</v>
      </c>
      <c r="S119" s="39"/>
      <c r="T119" s="32" t="s">
        <v>53</v>
      </c>
      <c r="U119" s="15" t="s">
        <v>54</v>
      </c>
      <c r="V119" s="32" t="s">
        <v>55</v>
      </c>
      <c r="W119" s="36" t="s">
        <v>263</v>
      </c>
    </row>
    <row r="120" spans="2:23" x14ac:dyDescent="0.2">
      <c r="B120" s="20"/>
      <c r="C120" s="15"/>
      <c r="D120" s="15" t="s">
        <v>57</v>
      </c>
      <c r="E120" s="37"/>
      <c r="F120" s="37"/>
      <c r="G120" s="37" t="s">
        <v>58</v>
      </c>
      <c r="H120" s="37" t="s">
        <v>58</v>
      </c>
      <c r="I120" s="63"/>
      <c r="J120" s="15" t="s">
        <v>162</v>
      </c>
      <c r="K120" s="15" t="s">
        <v>48</v>
      </c>
      <c r="L120" s="38" t="s">
        <v>49</v>
      </c>
      <c r="M120" s="16">
        <v>0</v>
      </c>
      <c r="N120" s="79" t="s">
        <v>50</v>
      </c>
      <c r="O120" s="39"/>
      <c r="P120" s="39"/>
      <c r="Q120" s="39"/>
      <c r="R120" s="153"/>
      <c r="S120" s="39"/>
      <c r="T120" s="15" t="s">
        <v>58</v>
      </c>
      <c r="U120" s="15" t="s">
        <v>54</v>
      </c>
      <c r="V120" s="15" t="s">
        <v>55</v>
      </c>
      <c r="W120" s="40" t="s">
        <v>58</v>
      </c>
    </row>
    <row r="121" spans="2:23" x14ac:dyDescent="0.2">
      <c r="B121" s="20"/>
      <c r="C121" s="15"/>
      <c r="D121" s="38" t="s">
        <v>60</v>
      </c>
      <c r="E121" s="37"/>
      <c r="F121" s="37"/>
      <c r="G121" s="37" t="s">
        <v>58</v>
      </c>
      <c r="H121" s="37" t="s">
        <v>58</v>
      </c>
      <c r="I121" s="63"/>
      <c r="J121" s="15" t="s">
        <v>154</v>
      </c>
      <c r="K121" s="15" t="s">
        <v>48</v>
      </c>
      <c r="L121" s="38" t="s">
        <v>49</v>
      </c>
      <c r="M121" s="16">
        <v>0</v>
      </c>
      <c r="N121" s="79" t="s">
        <v>50</v>
      </c>
      <c r="O121" s="39"/>
      <c r="P121" s="39"/>
      <c r="Q121" s="39"/>
      <c r="R121" s="153"/>
      <c r="S121" s="39"/>
      <c r="T121" s="15" t="s">
        <v>58</v>
      </c>
      <c r="U121" s="15" t="s">
        <v>54</v>
      </c>
      <c r="V121" s="15" t="s">
        <v>55</v>
      </c>
      <c r="W121" s="40" t="s">
        <v>58</v>
      </c>
    </row>
    <row r="122" spans="2:23" x14ac:dyDescent="0.2">
      <c r="B122" s="20"/>
      <c r="C122" s="15"/>
      <c r="D122" s="15" t="s">
        <v>61</v>
      </c>
      <c r="E122" s="37"/>
      <c r="F122" s="37"/>
      <c r="G122" s="37" t="s">
        <v>58</v>
      </c>
      <c r="H122" s="37" t="s">
        <v>58</v>
      </c>
      <c r="I122" s="63"/>
      <c r="J122" s="15" t="s">
        <v>126</v>
      </c>
      <c r="K122" s="15" t="s">
        <v>48</v>
      </c>
      <c r="L122" s="38" t="s">
        <v>49</v>
      </c>
      <c r="M122" s="16">
        <v>0</v>
      </c>
      <c r="N122" s="79" t="s">
        <v>50</v>
      </c>
      <c r="O122" s="39"/>
      <c r="P122" s="39"/>
      <c r="Q122" s="39"/>
      <c r="R122" s="153"/>
      <c r="S122" s="39"/>
      <c r="T122" s="15" t="s">
        <v>58</v>
      </c>
      <c r="U122" s="15" t="s">
        <v>54</v>
      </c>
      <c r="V122" s="15" t="s">
        <v>55</v>
      </c>
      <c r="W122" s="40" t="s">
        <v>58</v>
      </c>
    </row>
    <row r="123" spans="2:23" ht="12.75" customHeight="1" x14ac:dyDescent="0.2">
      <c r="B123" s="20"/>
      <c r="C123" s="15"/>
      <c r="D123" s="15" t="s">
        <v>63</v>
      </c>
      <c r="E123" s="37"/>
      <c r="F123" s="37"/>
      <c r="G123" s="37" t="s">
        <v>58</v>
      </c>
      <c r="H123" s="37" t="s">
        <v>58</v>
      </c>
      <c r="I123" s="63"/>
      <c r="J123" s="15" t="s">
        <v>126</v>
      </c>
      <c r="K123" s="15" t="s">
        <v>48</v>
      </c>
      <c r="L123" s="38" t="s">
        <v>49</v>
      </c>
      <c r="M123" s="16">
        <v>0</v>
      </c>
      <c r="N123" s="79" t="s">
        <v>50</v>
      </c>
      <c r="O123" s="39"/>
      <c r="P123" s="39"/>
      <c r="Q123" s="39"/>
      <c r="R123" s="153"/>
      <c r="S123" s="39"/>
      <c r="T123" s="15" t="s">
        <v>58</v>
      </c>
      <c r="U123" s="15" t="s">
        <v>54</v>
      </c>
      <c r="V123" s="15" t="s">
        <v>55</v>
      </c>
      <c r="W123" s="40" t="s">
        <v>58</v>
      </c>
    </row>
    <row r="124" spans="2:23" x14ac:dyDescent="0.2">
      <c r="B124" s="20"/>
      <c r="C124" s="15"/>
      <c r="D124" s="15" t="s">
        <v>71</v>
      </c>
      <c r="E124" s="37"/>
      <c r="F124" s="37"/>
      <c r="G124" s="37" t="s">
        <v>58</v>
      </c>
      <c r="H124" s="37" t="s">
        <v>58</v>
      </c>
      <c r="I124" s="63"/>
      <c r="J124" s="15" t="s">
        <v>163</v>
      </c>
      <c r="K124" s="15" t="s">
        <v>73</v>
      </c>
      <c r="L124" s="38" t="s">
        <v>49</v>
      </c>
      <c r="M124" s="16">
        <v>0</v>
      </c>
      <c r="N124" s="79" t="s">
        <v>50</v>
      </c>
      <c r="O124" s="39"/>
      <c r="P124" s="39"/>
      <c r="Q124" s="39"/>
      <c r="R124" s="154"/>
      <c r="S124" s="39"/>
      <c r="T124" s="15" t="s">
        <v>58</v>
      </c>
      <c r="U124" s="15" t="s">
        <v>54</v>
      </c>
      <c r="V124" s="63" t="s">
        <v>55</v>
      </c>
      <c r="W124" s="40" t="s">
        <v>58</v>
      </c>
    </row>
    <row r="125" spans="2:23" ht="13.5" customHeight="1" x14ac:dyDescent="0.2">
      <c r="B125" s="20"/>
      <c r="C125" s="15"/>
      <c r="D125" s="38" t="s">
        <v>44</v>
      </c>
      <c r="E125" s="37"/>
      <c r="F125" s="37"/>
      <c r="G125" s="85">
        <v>45658</v>
      </c>
      <c r="H125" s="85">
        <v>46387</v>
      </c>
      <c r="I125" s="63"/>
      <c r="J125" s="15" t="s">
        <v>164</v>
      </c>
      <c r="K125" s="15" t="s">
        <v>48</v>
      </c>
      <c r="L125" s="38" t="s">
        <v>49</v>
      </c>
      <c r="M125" s="86">
        <f>366.45/365</f>
        <v>1.003972602739726</v>
      </c>
      <c r="N125" s="79" t="s">
        <v>50</v>
      </c>
      <c r="O125" s="39"/>
      <c r="P125" s="39"/>
      <c r="Q125" s="39" t="s">
        <v>160</v>
      </c>
      <c r="R125" s="156" t="s">
        <v>279</v>
      </c>
      <c r="S125" s="39"/>
      <c r="T125" s="15" t="s">
        <v>58</v>
      </c>
      <c r="U125" s="15" t="s">
        <v>54</v>
      </c>
      <c r="V125" s="15" t="s">
        <v>55</v>
      </c>
      <c r="W125" s="40"/>
    </row>
    <row r="126" spans="2:23" x14ac:dyDescent="0.2">
      <c r="B126" s="20"/>
      <c r="C126" s="15"/>
      <c r="D126" s="15" t="s">
        <v>57</v>
      </c>
      <c r="E126" s="37"/>
      <c r="F126" s="37"/>
      <c r="G126" s="37" t="s">
        <v>58</v>
      </c>
      <c r="H126" s="37" t="s">
        <v>58</v>
      </c>
      <c r="I126" s="63"/>
      <c r="J126" s="15" t="s">
        <v>165</v>
      </c>
      <c r="K126" s="15" t="s">
        <v>48</v>
      </c>
      <c r="L126" s="38" t="s">
        <v>49</v>
      </c>
      <c r="M126" s="16">
        <v>0</v>
      </c>
      <c r="N126" s="79" t="s">
        <v>50</v>
      </c>
      <c r="O126" s="39"/>
      <c r="P126" s="39"/>
      <c r="Q126" s="39"/>
      <c r="R126" s="153"/>
      <c r="S126" s="39"/>
      <c r="T126" s="15" t="s">
        <v>58</v>
      </c>
      <c r="U126" s="15" t="s">
        <v>54</v>
      </c>
      <c r="V126" s="15" t="s">
        <v>55</v>
      </c>
      <c r="W126" s="40"/>
    </row>
    <row r="127" spans="2:23" ht="15" customHeight="1" x14ac:dyDescent="0.2">
      <c r="B127" s="20"/>
      <c r="C127" s="15"/>
      <c r="D127" s="38" t="s">
        <v>60</v>
      </c>
      <c r="E127" s="37"/>
      <c r="F127" s="37"/>
      <c r="G127" s="37" t="s">
        <v>58</v>
      </c>
      <c r="H127" s="37" t="s">
        <v>58</v>
      </c>
      <c r="I127" s="63"/>
      <c r="J127" s="15" t="s">
        <v>164</v>
      </c>
      <c r="K127" s="15" t="s">
        <v>48</v>
      </c>
      <c r="L127" s="38" t="s">
        <v>49</v>
      </c>
      <c r="M127" s="16">
        <v>0</v>
      </c>
      <c r="N127" s="79" t="s">
        <v>50</v>
      </c>
      <c r="O127" s="39"/>
      <c r="P127" s="39"/>
      <c r="Q127" s="39"/>
      <c r="R127" s="153"/>
      <c r="S127" s="39"/>
      <c r="T127" s="15" t="s">
        <v>58</v>
      </c>
      <c r="U127" s="15" t="s">
        <v>54</v>
      </c>
      <c r="V127" s="15" t="s">
        <v>55</v>
      </c>
      <c r="W127" s="40"/>
    </row>
    <row r="128" spans="2:23" ht="12.75" customHeight="1" x14ac:dyDescent="0.2">
      <c r="B128" s="20"/>
      <c r="C128" s="15"/>
      <c r="D128" s="15" t="s">
        <v>61</v>
      </c>
      <c r="E128" s="37"/>
      <c r="F128" s="37"/>
      <c r="G128" s="37" t="s">
        <v>58</v>
      </c>
      <c r="H128" s="37" t="s">
        <v>58</v>
      </c>
      <c r="I128" s="63"/>
      <c r="J128" s="15" t="s">
        <v>166</v>
      </c>
      <c r="K128" s="15" t="s">
        <v>48</v>
      </c>
      <c r="L128" s="38" t="s">
        <v>49</v>
      </c>
      <c r="M128" s="16">
        <v>0</v>
      </c>
      <c r="N128" s="79" t="s">
        <v>50</v>
      </c>
      <c r="O128" s="39"/>
      <c r="P128" s="39"/>
      <c r="Q128" s="39"/>
      <c r="R128" s="153"/>
      <c r="S128" s="39"/>
      <c r="T128" s="15" t="s">
        <v>58</v>
      </c>
      <c r="U128" s="15" t="s">
        <v>54</v>
      </c>
      <c r="V128" s="15" t="s">
        <v>55</v>
      </c>
      <c r="W128" s="40"/>
    </row>
    <row r="129" spans="2:23" x14ac:dyDescent="0.2">
      <c r="B129" s="20"/>
      <c r="C129" s="15"/>
      <c r="D129" s="15" t="s">
        <v>63</v>
      </c>
      <c r="E129" s="37"/>
      <c r="F129" s="37"/>
      <c r="G129" s="37" t="s">
        <v>58</v>
      </c>
      <c r="H129" s="37" t="s">
        <v>58</v>
      </c>
      <c r="I129" s="63"/>
      <c r="J129" s="15" t="s">
        <v>166</v>
      </c>
      <c r="K129" s="15" t="s">
        <v>48</v>
      </c>
      <c r="L129" s="38" t="s">
        <v>49</v>
      </c>
      <c r="M129" s="16">
        <v>0</v>
      </c>
      <c r="N129" s="79" t="s">
        <v>50</v>
      </c>
      <c r="O129" s="39"/>
      <c r="P129" s="39"/>
      <c r="Q129" s="39"/>
      <c r="R129" s="153"/>
      <c r="S129" s="39"/>
      <c r="T129" s="15" t="s">
        <v>58</v>
      </c>
      <c r="U129" s="15" t="s">
        <v>54</v>
      </c>
      <c r="V129" s="15" t="s">
        <v>55</v>
      </c>
      <c r="W129" s="40"/>
    </row>
    <row r="130" spans="2:23" x14ac:dyDescent="0.2">
      <c r="B130" s="20"/>
      <c r="C130" s="15"/>
      <c r="D130" s="15" t="s">
        <v>71</v>
      </c>
      <c r="E130" s="37"/>
      <c r="F130" s="37"/>
      <c r="G130" s="37" t="s">
        <v>58</v>
      </c>
      <c r="H130" s="37" t="s">
        <v>58</v>
      </c>
      <c r="I130" s="63"/>
      <c r="J130" s="15" t="s">
        <v>167</v>
      </c>
      <c r="K130" s="15" t="s">
        <v>73</v>
      </c>
      <c r="L130" s="38" t="s">
        <v>49</v>
      </c>
      <c r="M130" s="16">
        <v>0</v>
      </c>
      <c r="N130" s="79" t="s">
        <v>50</v>
      </c>
      <c r="O130" s="39"/>
      <c r="P130" s="39"/>
      <c r="Q130" s="39"/>
      <c r="R130" s="154"/>
      <c r="S130" s="39"/>
      <c r="T130" s="15" t="s">
        <v>58</v>
      </c>
      <c r="U130" s="15" t="s">
        <v>54</v>
      </c>
      <c r="V130" s="15" t="s">
        <v>55</v>
      </c>
      <c r="W130" s="40"/>
    </row>
    <row r="131" spans="2:23" ht="13.5" customHeight="1" x14ac:dyDescent="0.2">
      <c r="B131" s="20"/>
      <c r="C131" s="15"/>
      <c r="D131" s="38" t="s">
        <v>44</v>
      </c>
      <c r="E131" s="37"/>
      <c r="F131" s="37"/>
      <c r="G131" s="85">
        <v>46388</v>
      </c>
      <c r="H131" s="85">
        <v>46752</v>
      </c>
      <c r="I131" s="63"/>
      <c r="J131" s="15" t="s">
        <v>154</v>
      </c>
      <c r="K131" s="15" t="s">
        <v>48</v>
      </c>
      <c r="L131" s="38" t="s">
        <v>49</v>
      </c>
      <c r="M131" s="86">
        <f>366.45/365</f>
        <v>1.003972602739726</v>
      </c>
      <c r="N131" s="79" t="s">
        <v>50</v>
      </c>
      <c r="O131" s="39"/>
      <c r="P131" s="39"/>
      <c r="Q131" s="39" t="s">
        <v>160</v>
      </c>
      <c r="R131" s="156" t="s">
        <v>279</v>
      </c>
      <c r="S131" s="39"/>
      <c r="T131" s="15" t="s">
        <v>58</v>
      </c>
      <c r="U131" s="15" t="s">
        <v>54</v>
      </c>
      <c r="V131" s="15" t="s">
        <v>55</v>
      </c>
      <c r="W131" s="40"/>
    </row>
    <row r="132" spans="2:23" x14ac:dyDescent="0.2">
      <c r="B132" s="20"/>
      <c r="C132" s="15"/>
      <c r="D132" s="15" t="s">
        <v>57</v>
      </c>
      <c r="E132" s="37"/>
      <c r="F132" s="37"/>
      <c r="G132" s="37" t="s">
        <v>58</v>
      </c>
      <c r="H132" s="37" t="s">
        <v>58</v>
      </c>
      <c r="I132" s="63"/>
      <c r="J132" s="15" t="s">
        <v>162</v>
      </c>
      <c r="K132" s="15" t="s">
        <v>48</v>
      </c>
      <c r="L132" s="38" t="s">
        <v>49</v>
      </c>
      <c r="M132" s="16">
        <v>0</v>
      </c>
      <c r="N132" s="79" t="s">
        <v>50</v>
      </c>
      <c r="O132" s="39"/>
      <c r="P132" s="39"/>
      <c r="Q132" s="15"/>
      <c r="R132" s="153"/>
      <c r="S132" s="39"/>
      <c r="T132" s="15" t="s">
        <v>58</v>
      </c>
      <c r="U132" s="15" t="s">
        <v>54</v>
      </c>
      <c r="V132" s="15" t="s">
        <v>55</v>
      </c>
      <c r="W132" s="40"/>
    </row>
    <row r="133" spans="2:23" x14ac:dyDescent="0.2">
      <c r="B133" s="20"/>
      <c r="C133" s="15"/>
      <c r="D133" s="38" t="s">
        <v>60</v>
      </c>
      <c r="E133" s="37"/>
      <c r="F133" s="37"/>
      <c r="G133" s="37" t="s">
        <v>58</v>
      </c>
      <c r="H133" s="37" t="s">
        <v>58</v>
      </c>
      <c r="I133" s="15"/>
      <c r="J133" s="15" t="s">
        <v>154</v>
      </c>
      <c r="K133" s="15" t="s">
        <v>48</v>
      </c>
      <c r="L133" s="38" t="s">
        <v>49</v>
      </c>
      <c r="M133" s="16">
        <v>0</v>
      </c>
      <c r="N133" s="79" t="s">
        <v>50</v>
      </c>
      <c r="O133" s="39"/>
      <c r="P133" s="39"/>
      <c r="Q133" s="15"/>
      <c r="R133" s="153"/>
      <c r="S133" s="39"/>
      <c r="T133" s="15" t="s">
        <v>58</v>
      </c>
      <c r="U133" s="15" t="s">
        <v>54</v>
      </c>
      <c r="V133" s="15" t="s">
        <v>55</v>
      </c>
      <c r="W133" s="40"/>
    </row>
    <row r="134" spans="2:23" ht="12.75" customHeight="1" x14ac:dyDescent="0.2">
      <c r="B134" s="20"/>
      <c r="C134" s="15"/>
      <c r="D134" s="15" t="s">
        <v>61</v>
      </c>
      <c r="E134" s="37"/>
      <c r="F134" s="37"/>
      <c r="G134" s="37" t="s">
        <v>58</v>
      </c>
      <c r="H134" s="37" t="s">
        <v>58</v>
      </c>
      <c r="I134" s="63"/>
      <c r="J134" s="15" t="s">
        <v>126</v>
      </c>
      <c r="K134" s="15" t="s">
        <v>48</v>
      </c>
      <c r="L134" s="38" t="s">
        <v>49</v>
      </c>
      <c r="M134" s="16">
        <v>0</v>
      </c>
      <c r="N134" s="79" t="s">
        <v>50</v>
      </c>
      <c r="O134" s="39"/>
      <c r="P134" s="39"/>
      <c r="Q134" s="15"/>
      <c r="R134" s="153"/>
      <c r="S134" s="39"/>
      <c r="T134" s="15" t="s">
        <v>58</v>
      </c>
      <c r="U134" s="15" t="s">
        <v>54</v>
      </c>
      <c r="V134" s="15" t="s">
        <v>55</v>
      </c>
      <c r="W134" s="40"/>
    </row>
    <row r="135" spans="2:23" x14ac:dyDescent="0.2">
      <c r="B135" s="20"/>
      <c r="C135" s="15"/>
      <c r="D135" s="15" t="s">
        <v>63</v>
      </c>
      <c r="E135" s="37"/>
      <c r="F135" s="37"/>
      <c r="G135" s="37" t="s">
        <v>58</v>
      </c>
      <c r="H135" s="37" t="s">
        <v>58</v>
      </c>
      <c r="I135" s="63"/>
      <c r="J135" s="15" t="s">
        <v>126</v>
      </c>
      <c r="K135" s="15" t="s">
        <v>48</v>
      </c>
      <c r="L135" s="38" t="s">
        <v>49</v>
      </c>
      <c r="M135" s="16">
        <v>0</v>
      </c>
      <c r="N135" s="79" t="s">
        <v>50</v>
      </c>
      <c r="O135" s="39"/>
      <c r="P135" s="39"/>
      <c r="Q135" s="15"/>
      <c r="R135" s="153"/>
      <c r="S135" s="39"/>
      <c r="T135" s="15" t="s">
        <v>58</v>
      </c>
      <c r="U135" s="15" t="s">
        <v>54</v>
      </c>
      <c r="V135" s="15" t="s">
        <v>55</v>
      </c>
      <c r="W135" s="40"/>
    </row>
    <row r="136" spans="2:23" x14ac:dyDescent="0.2">
      <c r="B136" s="20"/>
      <c r="C136" s="15"/>
      <c r="D136" s="15" t="s">
        <v>71</v>
      </c>
      <c r="E136" s="37"/>
      <c r="F136" s="37"/>
      <c r="G136" s="37" t="s">
        <v>58</v>
      </c>
      <c r="H136" s="37" t="s">
        <v>58</v>
      </c>
      <c r="I136" s="15"/>
      <c r="J136" s="15" t="s">
        <v>163</v>
      </c>
      <c r="K136" s="15" t="s">
        <v>73</v>
      </c>
      <c r="L136" s="38" t="s">
        <v>49</v>
      </c>
      <c r="M136" s="16">
        <v>0</v>
      </c>
      <c r="N136" s="79" t="s">
        <v>50</v>
      </c>
      <c r="O136" s="39"/>
      <c r="P136" s="39"/>
      <c r="Q136" s="15"/>
      <c r="R136" s="154"/>
      <c r="S136" s="39"/>
      <c r="T136" s="15" t="s">
        <v>58</v>
      </c>
      <c r="U136" s="15" t="s">
        <v>54</v>
      </c>
      <c r="V136" s="15" t="s">
        <v>55</v>
      </c>
      <c r="W136" s="40"/>
    </row>
    <row r="137" spans="2:23" x14ac:dyDescent="0.2">
      <c r="B137" s="43"/>
      <c r="C137" s="44"/>
      <c r="D137" s="44" t="s">
        <v>74</v>
      </c>
      <c r="E137" s="45"/>
      <c r="F137" s="45"/>
      <c r="G137" s="45">
        <v>43831</v>
      </c>
      <c r="H137" s="45" t="s">
        <v>58</v>
      </c>
      <c r="I137" s="44"/>
      <c r="J137" s="47" t="s">
        <v>75</v>
      </c>
      <c r="K137" s="44"/>
      <c r="L137" s="44" t="s">
        <v>76</v>
      </c>
      <c r="M137" s="47"/>
      <c r="N137" s="48"/>
      <c r="O137" s="48" t="s">
        <v>168</v>
      </c>
      <c r="P137" s="48" t="s">
        <v>78</v>
      </c>
      <c r="Q137" s="44"/>
      <c r="R137" s="44"/>
      <c r="S137" s="149" t="s">
        <v>169</v>
      </c>
      <c r="T137" s="44" t="s">
        <v>58</v>
      </c>
      <c r="U137" s="44" t="s">
        <v>54</v>
      </c>
      <c r="V137" s="44" t="s">
        <v>79</v>
      </c>
      <c r="W137" s="49" t="s">
        <v>80</v>
      </c>
    </row>
    <row r="138" spans="2:23" x14ac:dyDescent="0.2">
      <c r="B138" s="43"/>
      <c r="C138" s="44"/>
      <c r="D138" s="44" t="s">
        <v>81</v>
      </c>
      <c r="E138" s="45"/>
      <c r="F138" s="45"/>
      <c r="G138" s="45" t="s">
        <v>58</v>
      </c>
      <c r="H138" s="45" t="s">
        <v>58</v>
      </c>
      <c r="I138" s="44"/>
      <c r="J138" s="47" t="s">
        <v>58</v>
      </c>
      <c r="K138" s="44"/>
      <c r="L138" s="44" t="s">
        <v>76</v>
      </c>
      <c r="M138" s="47"/>
      <c r="N138" s="48"/>
      <c r="O138" s="48" t="s">
        <v>168</v>
      </c>
      <c r="P138" s="48" t="s">
        <v>78</v>
      </c>
      <c r="Q138" s="44"/>
      <c r="R138" s="44"/>
      <c r="S138" s="150"/>
      <c r="T138" s="44" t="s">
        <v>58</v>
      </c>
      <c r="U138" s="44" t="s">
        <v>54</v>
      </c>
      <c r="V138" s="44" t="s">
        <v>79</v>
      </c>
      <c r="W138" s="49" t="s">
        <v>58</v>
      </c>
    </row>
    <row r="139" spans="2:23" x14ac:dyDescent="0.2">
      <c r="B139" s="43"/>
      <c r="C139" s="44"/>
      <c r="D139" s="44" t="s">
        <v>82</v>
      </c>
      <c r="E139" s="45"/>
      <c r="F139" s="45"/>
      <c r="G139" s="45" t="s">
        <v>58</v>
      </c>
      <c r="H139" s="45" t="s">
        <v>58</v>
      </c>
      <c r="I139" s="44"/>
      <c r="J139" s="47" t="s">
        <v>58</v>
      </c>
      <c r="K139" s="44"/>
      <c r="L139" s="44" t="s">
        <v>76</v>
      </c>
      <c r="M139" s="47"/>
      <c r="N139" s="48"/>
      <c r="O139" s="48" t="s">
        <v>170</v>
      </c>
      <c r="P139" s="48" t="s">
        <v>78</v>
      </c>
      <c r="Q139" s="44"/>
      <c r="R139" s="44"/>
      <c r="S139" s="150"/>
      <c r="T139" s="44" t="s">
        <v>58</v>
      </c>
      <c r="U139" s="44" t="s">
        <v>54</v>
      </c>
      <c r="V139" s="44" t="s">
        <v>79</v>
      </c>
      <c r="W139" s="49" t="s">
        <v>58</v>
      </c>
    </row>
    <row r="140" spans="2:23" x14ac:dyDescent="0.2">
      <c r="B140" s="43"/>
      <c r="C140" s="44"/>
      <c r="D140" s="44" t="s">
        <v>84</v>
      </c>
      <c r="E140" s="45"/>
      <c r="F140" s="45"/>
      <c r="G140" s="45" t="s">
        <v>58</v>
      </c>
      <c r="H140" s="45" t="s">
        <v>58</v>
      </c>
      <c r="I140" s="44"/>
      <c r="J140" s="47" t="s">
        <v>58</v>
      </c>
      <c r="K140" s="44"/>
      <c r="L140" s="44" t="s">
        <v>76</v>
      </c>
      <c r="M140" s="47"/>
      <c r="N140" s="48"/>
      <c r="O140" s="48" t="s">
        <v>168</v>
      </c>
      <c r="P140" s="48" t="s">
        <v>78</v>
      </c>
      <c r="Q140" s="44"/>
      <c r="R140" s="44"/>
      <c r="S140" s="150"/>
      <c r="T140" s="44" t="s">
        <v>58</v>
      </c>
      <c r="U140" s="44" t="s">
        <v>54</v>
      </c>
      <c r="V140" s="44" t="s">
        <v>79</v>
      </c>
      <c r="W140" s="49" t="s">
        <v>58</v>
      </c>
    </row>
    <row r="141" spans="2:23" ht="25.5" x14ac:dyDescent="0.2">
      <c r="B141" s="43"/>
      <c r="C141" s="44"/>
      <c r="D141" s="44" t="s">
        <v>85</v>
      </c>
      <c r="E141" s="45"/>
      <c r="F141" s="45"/>
      <c r="G141" s="45" t="s">
        <v>45</v>
      </c>
      <c r="H141" s="45" t="s">
        <v>58</v>
      </c>
      <c r="I141" s="44"/>
      <c r="J141" s="47" t="s">
        <v>58</v>
      </c>
      <c r="K141" s="44"/>
      <c r="L141" s="44" t="s">
        <v>76</v>
      </c>
      <c r="M141" s="47"/>
      <c r="N141" s="48"/>
      <c r="O141" s="48" t="s">
        <v>170</v>
      </c>
      <c r="P141" s="48" t="s">
        <v>78</v>
      </c>
      <c r="Q141" s="44"/>
      <c r="R141" s="44"/>
      <c r="S141" s="150"/>
      <c r="T141" s="44" t="s">
        <v>58</v>
      </c>
      <c r="U141" s="44" t="s">
        <v>54</v>
      </c>
      <c r="V141" s="44" t="s">
        <v>79</v>
      </c>
      <c r="W141" s="71" t="s">
        <v>171</v>
      </c>
    </row>
    <row r="142" spans="2:23" x14ac:dyDescent="0.2">
      <c r="B142" s="43"/>
      <c r="C142" s="44"/>
      <c r="D142" s="44" t="s">
        <v>87</v>
      </c>
      <c r="E142" s="45"/>
      <c r="F142" s="45"/>
      <c r="G142" s="45" t="s">
        <v>58</v>
      </c>
      <c r="H142" s="45" t="s">
        <v>58</v>
      </c>
      <c r="I142" s="44"/>
      <c r="J142" s="47" t="s">
        <v>58</v>
      </c>
      <c r="K142" s="44"/>
      <c r="L142" s="44" t="s">
        <v>76</v>
      </c>
      <c r="M142" s="47"/>
      <c r="N142" s="48"/>
      <c r="O142" s="48" t="s">
        <v>170</v>
      </c>
      <c r="P142" s="48" t="s">
        <v>78</v>
      </c>
      <c r="Q142" s="44"/>
      <c r="R142" s="44"/>
      <c r="S142" s="150"/>
      <c r="T142" s="44" t="s">
        <v>58</v>
      </c>
      <c r="U142" s="44" t="s">
        <v>54</v>
      </c>
      <c r="V142" s="44" t="s">
        <v>79</v>
      </c>
      <c r="W142" s="49" t="s">
        <v>58</v>
      </c>
    </row>
    <row r="143" spans="2:23" ht="38.25" x14ac:dyDescent="0.2">
      <c r="B143" s="43"/>
      <c r="C143" s="44"/>
      <c r="D143" s="44" t="s">
        <v>88</v>
      </c>
      <c r="E143" s="45"/>
      <c r="F143" s="45"/>
      <c r="G143" s="45" t="s">
        <v>45</v>
      </c>
      <c r="H143" s="45" t="s">
        <v>58</v>
      </c>
      <c r="I143" s="44"/>
      <c r="J143" s="47" t="s">
        <v>58</v>
      </c>
      <c r="K143" s="44"/>
      <c r="L143" s="44" t="s">
        <v>76</v>
      </c>
      <c r="M143" s="47"/>
      <c r="N143" s="48"/>
      <c r="O143" s="48" t="s">
        <v>172</v>
      </c>
      <c r="P143" s="48" t="s">
        <v>78</v>
      </c>
      <c r="Q143" s="44"/>
      <c r="R143" s="44"/>
      <c r="S143" s="150"/>
      <c r="T143" s="44" t="s">
        <v>58</v>
      </c>
      <c r="U143" s="44" t="s">
        <v>54</v>
      </c>
      <c r="V143" s="44" t="s">
        <v>91</v>
      </c>
      <c r="W143" s="71" t="s">
        <v>173</v>
      </c>
    </row>
    <row r="144" spans="2:23" x14ac:dyDescent="0.2">
      <c r="B144" s="43"/>
      <c r="C144" s="44"/>
      <c r="D144" s="44" t="s">
        <v>93</v>
      </c>
      <c r="E144" s="45"/>
      <c r="F144" s="45"/>
      <c r="G144" s="45">
        <v>43831</v>
      </c>
      <c r="H144" s="45" t="s">
        <v>58</v>
      </c>
      <c r="I144" s="44"/>
      <c r="J144" s="47" t="s">
        <v>58</v>
      </c>
      <c r="K144" s="44"/>
      <c r="L144" s="44" t="s">
        <v>76</v>
      </c>
      <c r="M144" s="47"/>
      <c r="N144" s="48"/>
      <c r="O144" s="48" t="s">
        <v>174</v>
      </c>
      <c r="P144" s="48" t="s">
        <v>78</v>
      </c>
      <c r="Q144" s="44"/>
      <c r="R144" s="44"/>
      <c r="S144" s="150"/>
      <c r="T144" s="44" t="s">
        <v>58</v>
      </c>
      <c r="U144" s="44" t="s">
        <v>54</v>
      </c>
      <c r="V144" s="44" t="s">
        <v>91</v>
      </c>
      <c r="W144" s="49"/>
    </row>
    <row r="145" spans="2:23" x14ac:dyDescent="0.2">
      <c r="B145" s="43"/>
      <c r="C145" s="44"/>
      <c r="D145" s="44" t="s">
        <v>95</v>
      </c>
      <c r="E145" s="45"/>
      <c r="F145" s="45"/>
      <c r="G145" s="45" t="s">
        <v>45</v>
      </c>
      <c r="H145" s="45" t="s">
        <v>58</v>
      </c>
      <c r="I145" s="44"/>
      <c r="J145" s="47" t="s">
        <v>58</v>
      </c>
      <c r="K145" s="44"/>
      <c r="L145" s="44" t="s">
        <v>76</v>
      </c>
      <c r="M145" s="47"/>
      <c r="N145" s="48"/>
      <c r="O145" s="48" t="s">
        <v>175</v>
      </c>
      <c r="P145" s="48" t="s">
        <v>78</v>
      </c>
      <c r="Q145" s="44"/>
      <c r="R145" s="44"/>
      <c r="S145" s="150"/>
      <c r="T145" s="44" t="s">
        <v>58</v>
      </c>
      <c r="U145" s="44" t="s">
        <v>54</v>
      </c>
      <c r="V145" s="44" t="s">
        <v>91</v>
      </c>
      <c r="W145" s="49" t="s">
        <v>176</v>
      </c>
    </row>
    <row r="146" spans="2:23" ht="15" customHeight="1" x14ac:dyDescent="0.2">
      <c r="B146" s="43"/>
      <c r="C146" s="44"/>
      <c r="D146" s="44" t="s">
        <v>97</v>
      </c>
      <c r="E146" s="45"/>
      <c r="F146" s="45"/>
      <c r="G146" s="45">
        <v>43831</v>
      </c>
      <c r="H146" s="45" t="s">
        <v>58</v>
      </c>
      <c r="I146" s="44"/>
      <c r="J146" s="47" t="s">
        <v>58</v>
      </c>
      <c r="K146" s="44"/>
      <c r="L146" s="44" t="s">
        <v>76</v>
      </c>
      <c r="M146" s="47"/>
      <c r="N146" s="48"/>
      <c r="O146" s="48" t="s">
        <v>177</v>
      </c>
      <c r="P146" s="48" t="s">
        <v>78</v>
      </c>
      <c r="Q146" s="44"/>
      <c r="R146" s="44"/>
      <c r="S146" s="150"/>
      <c r="T146" s="44" t="s">
        <v>58</v>
      </c>
      <c r="U146" s="44" t="s">
        <v>54</v>
      </c>
      <c r="V146" s="44" t="s">
        <v>91</v>
      </c>
      <c r="W146" s="49"/>
    </row>
    <row r="147" spans="2:23" x14ac:dyDescent="0.2">
      <c r="B147" s="43"/>
      <c r="C147" s="44"/>
      <c r="D147" s="44" t="s">
        <v>99</v>
      </c>
      <c r="E147" s="45"/>
      <c r="F147" s="45"/>
      <c r="G147" s="45" t="s">
        <v>58</v>
      </c>
      <c r="H147" s="45" t="s">
        <v>58</v>
      </c>
      <c r="I147" s="44"/>
      <c r="J147" s="47" t="s">
        <v>58</v>
      </c>
      <c r="K147" s="44"/>
      <c r="L147" s="44" t="s">
        <v>76</v>
      </c>
      <c r="M147" s="47"/>
      <c r="N147" s="48"/>
      <c r="O147" s="48" t="s">
        <v>178</v>
      </c>
      <c r="P147" s="48" t="s">
        <v>78</v>
      </c>
      <c r="Q147" s="44"/>
      <c r="R147" s="44"/>
      <c r="S147" s="150"/>
      <c r="T147" s="44" t="s">
        <v>58</v>
      </c>
      <c r="U147" s="44" t="s">
        <v>54</v>
      </c>
      <c r="V147" s="44" t="s">
        <v>91</v>
      </c>
      <c r="W147" s="49"/>
    </row>
    <row r="148" spans="2:23" ht="12.75" customHeight="1" thickBot="1" x14ac:dyDescent="0.25">
      <c r="B148" s="50"/>
      <c r="C148" s="51"/>
      <c r="D148" s="51" t="s">
        <v>100</v>
      </c>
      <c r="E148" s="52"/>
      <c r="F148" s="52"/>
      <c r="G148" s="52" t="s">
        <v>58</v>
      </c>
      <c r="H148" s="52" t="s">
        <v>58</v>
      </c>
      <c r="I148" s="51"/>
      <c r="J148" s="53" t="s">
        <v>58</v>
      </c>
      <c r="K148" s="51"/>
      <c r="L148" s="51" t="s">
        <v>76</v>
      </c>
      <c r="M148" s="53"/>
      <c r="N148" s="54"/>
      <c r="O148" s="54" t="s">
        <v>178</v>
      </c>
      <c r="P148" s="54" t="s">
        <v>78</v>
      </c>
      <c r="Q148" s="51"/>
      <c r="R148" s="51"/>
      <c r="S148" s="151"/>
      <c r="T148" s="51" t="s">
        <v>58</v>
      </c>
      <c r="U148" s="51" t="s">
        <v>54</v>
      </c>
      <c r="V148" s="51" t="s">
        <v>91</v>
      </c>
      <c r="W148" s="55"/>
    </row>
    <row r="149" spans="2:23" x14ac:dyDescent="0.2">
      <c r="B149" s="31" t="s">
        <v>43</v>
      </c>
      <c r="C149" s="74" t="s">
        <v>185</v>
      </c>
      <c r="D149" s="32" t="s">
        <v>60</v>
      </c>
      <c r="E149" s="33">
        <v>43733</v>
      </c>
      <c r="F149" s="33">
        <v>43810</v>
      </c>
      <c r="G149" s="33" t="s">
        <v>180</v>
      </c>
      <c r="H149" s="33">
        <v>45565</v>
      </c>
      <c r="I149" s="32" t="s">
        <v>46</v>
      </c>
      <c r="J149" s="56">
        <v>0</v>
      </c>
      <c r="K149" s="32" t="s">
        <v>48</v>
      </c>
      <c r="L149" s="32" t="s">
        <v>49</v>
      </c>
      <c r="M149" s="56">
        <v>0</v>
      </c>
      <c r="N149" s="35" t="s">
        <v>50</v>
      </c>
      <c r="O149" s="57"/>
      <c r="P149" s="35"/>
      <c r="Q149" s="114" t="s">
        <v>181</v>
      </c>
      <c r="R149" s="102" t="s">
        <v>156</v>
      </c>
      <c r="S149" s="32"/>
      <c r="T149" s="32" t="s">
        <v>53</v>
      </c>
      <c r="U149" s="32" t="s">
        <v>54</v>
      </c>
      <c r="V149" s="32" t="s">
        <v>55</v>
      </c>
      <c r="W149" s="36" t="s">
        <v>182</v>
      </c>
    </row>
    <row r="150" spans="2:23" x14ac:dyDescent="0.2">
      <c r="B150" s="20"/>
      <c r="C150" s="15"/>
      <c r="D150" s="15" t="s">
        <v>61</v>
      </c>
      <c r="E150" s="37"/>
      <c r="F150" s="37"/>
      <c r="G150" s="37">
        <v>43739</v>
      </c>
      <c r="H150" s="37" t="s">
        <v>58</v>
      </c>
      <c r="I150" s="15"/>
      <c r="J150" s="16">
        <f>J149/4</f>
        <v>0</v>
      </c>
      <c r="K150" s="15" t="s">
        <v>48</v>
      </c>
      <c r="L150" s="15" t="s">
        <v>49</v>
      </c>
      <c r="M150" s="16">
        <v>0</v>
      </c>
      <c r="N150" s="39" t="s">
        <v>50</v>
      </c>
      <c r="O150" s="19"/>
      <c r="P150" s="39"/>
      <c r="Q150" s="88"/>
      <c r="R150" s="87"/>
      <c r="S150" s="15"/>
      <c r="T150" s="15" t="s">
        <v>58</v>
      </c>
      <c r="U150" s="15" t="s">
        <v>54</v>
      </c>
      <c r="V150" s="15" t="s">
        <v>55</v>
      </c>
      <c r="W150" s="40"/>
    </row>
    <row r="151" spans="2:23" x14ac:dyDescent="0.2">
      <c r="B151" s="20"/>
      <c r="C151" s="15"/>
      <c r="D151" s="15" t="s">
        <v>44</v>
      </c>
      <c r="E151" s="37"/>
      <c r="F151" s="37"/>
      <c r="G151" s="37" t="s">
        <v>58</v>
      </c>
      <c r="H151" s="37" t="s">
        <v>58</v>
      </c>
      <c r="I151" s="15"/>
      <c r="J151" s="16">
        <f>J149</f>
        <v>0</v>
      </c>
      <c r="K151" s="15" t="s">
        <v>48</v>
      </c>
      <c r="L151" s="15" t="s">
        <v>49</v>
      </c>
      <c r="M151" s="16">
        <v>0</v>
      </c>
      <c r="N151" s="39" t="s">
        <v>50</v>
      </c>
      <c r="O151" s="19"/>
      <c r="P151" s="39"/>
      <c r="Q151" s="88"/>
      <c r="R151" s="87"/>
      <c r="S151" s="15"/>
      <c r="T151" s="15" t="s">
        <v>58</v>
      </c>
      <c r="U151" s="15" t="s">
        <v>54</v>
      </c>
      <c r="V151" s="15" t="s">
        <v>55</v>
      </c>
      <c r="W151" s="40"/>
    </row>
    <row r="152" spans="2:23" x14ac:dyDescent="0.2">
      <c r="B152" s="20"/>
      <c r="C152" s="15"/>
      <c r="D152" s="15" t="s">
        <v>63</v>
      </c>
      <c r="E152" s="37"/>
      <c r="F152" s="37"/>
      <c r="G152" s="37" t="s">
        <v>58</v>
      </c>
      <c r="H152" s="37" t="s">
        <v>58</v>
      </c>
      <c r="I152" s="15"/>
      <c r="J152" s="16">
        <f>J150</f>
        <v>0</v>
      </c>
      <c r="K152" s="15" t="s">
        <v>48</v>
      </c>
      <c r="L152" s="15" t="s">
        <v>49</v>
      </c>
      <c r="M152" s="16">
        <v>0</v>
      </c>
      <c r="N152" s="39" t="s">
        <v>50</v>
      </c>
      <c r="O152" s="19"/>
      <c r="P152" s="39"/>
      <c r="Q152" s="88"/>
      <c r="R152" s="87"/>
      <c r="S152" s="15"/>
      <c r="T152" s="15" t="s">
        <v>58</v>
      </c>
      <c r="U152" s="15" t="s">
        <v>54</v>
      </c>
      <c r="V152" s="15" t="s">
        <v>55</v>
      </c>
      <c r="W152" s="40"/>
    </row>
    <row r="153" spans="2:23" ht="12.75" customHeight="1" x14ac:dyDescent="0.2">
      <c r="B153" s="20"/>
      <c r="C153" s="15"/>
      <c r="D153" s="15" t="s">
        <v>110</v>
      </c>
      <c r="E153" s="37"/>
      <c r="F153" s="62"/>
      <c r="G153" s="37" t="s">
        <v>180</v>
      </c>
      <c r="H153" s="37" t="s">
        <v>58</v>
      </c>
      <c r="I153" s="15"/>
      <c r="J153" s="16">
        <f>J152*2</f>
        <v>0</v>
      </c>
      <c r="K153" s="15" t="s">
        <v>48</v>
      </c>
      <c r="L153" s="15" t="s">
        <v>49</v>
      </c>
      <c r="M153" s="16">
        <v>0</v>
      </c>
      <c r="N153" s="39" t="s">
        <v>50</v>
      </c>
      <c r="O153" s="19"/>
      <c r="P153" s="39"/>
      <c r="Q153" s="88"/>
      <c r="R153" s="87"/>
      <c r="S153" s="63"/>
      <c r="T153" s="15" t="s">
        <v>58</v>
      </c>
      <c r="U153" s="15" t="s">
        <v>54</v>
      </c>
      <c r="V153" s="15" t="s">
        <v>55</v>
      </c>
      <c r="W153" s="40" t="s">
        <v>183</v>
      </c>
    </row>
    <row r="154" spans="2:23" x14ac:dyDescent="0.2">
      <c r="B154" s="20"/>
      <c r="C154" s="15"/>
      <c r="D154" s="15" t="s">
        <v>184</v>
      </c>
      <c r="E154" s="37"/>
      <c r="F154" s="62"/>
      <c r="G154" s="37">
        <v>43739</v>
      </c>
      <c r="H154" s="37" t="s">
        <v>58</v>
      </c>
      <c r="I154" s="15"/>
      <c r="J154" s="16">
        <v>0</v>
      </c>
      <c r="K154" s="15" t="s">
        <v>48</v>
      </c>
      <c r="L154" s="15" t="s">
        <v>49</v>
      </c>
      <c r="M154" s="16">
        <v>0</v>
      </c>
      <c r="N154" s="39" t="s">
        <v>50</v>
      </c>
      <c r="O154" s="19"/>
      <c r="P154" s="39"/>
      <c r="Q154" s="88"/>
      <c r="R154" s="87"/>
      <c r="S154" s="63"/>
      <c r="T154" s="15" t="s">
        <v>58</v>
      </c>
      <c r="U154" s="15" t="s">
        <v>54</v>
      </c>
      <c r="V154" s="15" t="s">
        <v>55</v>
      </c>
      <c r="W154" s="40"/>
    </row>
    <row r="155" spans="2:23" x14ac:dyDescent="0.2">
      <c r="B155" s="20"/>
      <c r="C155" s="15"/>
      <c r="D155" s="15" t="s">
        <v>71</v>
      </c>
      <c r="E155" s="37"/>
      <c r="F155" s="37"/>
      <c r="G155" s="85">
        <v>45108</v>
      </c>
      <c r="H155" s="37">
        <v>45351</v>
      </c>
      <c r="I155" s="15"/>
      <c r="J155" s="16">
        <v>2000000</v>
      </c>
      <c r="K155" s="15" t="s">
        <v>73</v>
      </c>
      <c r="L155" s="15" t="s">
        <v>49</v>
      </c>
      <c r="M155" s="16">
        <v>0</v>
      </c>
      <c r="N155" s="39" t="s">
        <v>50</v>
      </c>
      <c r="O155" s="19"/>
      <c r="P155" s="19"/>
      <c r="Q155" s="19"/>
      <c r="R155" s="19"/>
      <c r="S155" s="63"/>
      <c r="T155" s="15" t="s">
        <v>58</v>
      </c>
      <c r="U155" s="15" t="s">
        <v>54</v>
      </c>
      <c r="V155" s="15" t="s">
        <v>55</v>
      </c>
      <c r="W155" s="40"/>
    </row>
    <row r="156" spans="2:23" x14ac:dyDescent="0.2">
      <c r="B156" s="20"/>
      <c r="C156" s="15"/>
      <c r="D156" s="15" t="s">
        <v>71</v>
      </c>
      <c r="E156" s="37"/>
      <c r="F156" s="37"/>
      <c r="G156" s="85">
        <v>45352</v>
      </c>
      <c r="H156" s="37">
        <v>45473</v>
      </c>
      <c r="I156" s="15"/>
      <c r="J156" s="16">
        <v>0</v>
      </c>
      <c r="K156" s="15" t="s">
        <v>73</v>
      </c>
      <c r="L156" s="15" t="s">
        <v>49</v>
      </c>
      <c r="M156" s="16">
        <v>0</v>
      </c>
      <c r="N156" s="39" t="s">
        <v>50</v>
      </c>
      <c r="O156" s="19"/>
      <c r="P156" s="19"/>
      <c r="Q156" s="19"/>
      <c r="R156" s="19"/>
      <c r="S156" s="63"/>
      <c r="T156" s="15" t="s">
        <v>58</v>
      </c>
      <c r="U156" s="15" t="s">
        <v>54</v>
      </c>
      <c r="V156" s="15" t="s">
        <v>55</v>
      </c>
      <c r="W156" s="40"/>
    </row>
    <row r="157" spans="2:23" x14ac:dyDescent="0.2">
      <c r="B157" s="20"/>
      <c r="C157" s="15"/>
      <c r="D157" s="15" t="s">
        <v>71</v>
      </c>
      <c r="E157" s="37"/>
      <c r="F157" s="37"/>
      <c r="G157" s="85">
        <v>45474</v>
      </c>
      <c r="H157" s="37">
        <v>45565</v>
      </c>
      <c r="I157" s="15"/>
      <c r="J157" s="16">
        <v>2000000</v>
      </c>
      <c r="K157" s="15" t="s">
        <v>73</v>
      </c>
      <c r="L157" s="15" t="s">
        <v>49</v>
      </c>
      <c r="M157" s="16">
        <v>0</v>
      </c>
      <c r="N157" s="39" t="s">
        <v>50</v>
      </c>
      <c r="O157" s="19"/>
      <c r="P157" s="19"/>
      <c r="Q157" s="19"/>
      <c r="R157" s="19"/>
      <c r="S157" s="63"/>
      <c r="T157" s="15" t="s">
        <v>58</v>
      </c>
      <c r="U157" s="15" t="s">
        <v>54</v>
      </c>
      <c r="V157" s="15" t="s">
        <v>55</v>
      </c>
      <c r="W157" s="40"/>
    </row>
    <row r="158" spans="2:23" x14ac:dyDescent="0.2">
      <c r="B158" s="43"/>
      <c r="C158" s="44"/>
      <c r="D158" s="44" t="s">
        <v>74</v>
      </c>
      <c r="E158" s="45"/>
      <c r="F158" s="45"/>
      <c r="G158" s="45">
        <v>43739</v>
      </c>
      <c r="H158" s="45" t="s">
        <v>58</v>
      </c>
      <c r="I158" s="44"/>
      <c r="J158" s="47" t="s">
        <v>75</v>
      </c>
      <c r="K158" s="44"/>
      <c r="L158" s="44" t="s">
        <v>76</v>
      </c>
      <c r="M158" s="44"/>
      <c r="N158" s="48"/>
      <c r="O158" s="65">
        <v>8.2000000000000003E-2</v>
      </c>
      <c r="P158" s="48" t="s">
        <v>78</v>
      </c>
      <c r="Q158" s="44"/>
      <c r="R158" s="69"/>
      <c r="S158" s="149" t="s">
        <v>161</v>
      </c>
      <c r="T158" s="44" t="s">
        <v>58</v>
      </c>
      <c r="U158" s="44" t="s">
        <v>54</v>
      </c>
      <c r="V158" s="44" t="s">
        <v>79</v>
      </c>
      <c r="W158" s="49" t="s">
        <v>80</v>
      </c>
    </row>
    <row r="159" spans="2:23" x14ac:dyDescent="0.2">
      <c r="B159" s="43"/>
      <c r="C159" s="44"/>
      <c r="D159" s="44" t="s">
        <v>81</v>
      </c>
      <c r="E159" s="45"/>
      <c r="F159" s="45"/>
      <c r="G159" s="45" t="s">
        <v>58</v>
      </c>
      <c r="H159" s="45" t="s">
        <v>58</v>
      </c>
      <c r="I159" s="44"/>
      <c r="J159" s="47" t="s">
        <v>58</v>
      </c>
      <c r="K159" s="44"/>
      <c r="L159" s="44" t="s">
        <v>76</v>
      </c>
      <c r="M159" s="44"/>
      <c r="N159" s="48"/>
      <c r="O159" s="65">
        <v>8.2000000000000003E-2</v>
      </c>
      <c r="P159" s="48" t="s">
        <v>78</v>
      </c>
      <c r="Q159" s="44"/>
      <c r="R159" s="69"/>
      <c r="S159" s="150"/>
      <c r="T159" s="44" t="s">
        <v>58</v>
      </c>
      <c r="U159" s="44" t="s">
        <v>54</v>
      </c>
      <c r="V159" s="44" t="s">
        <v>79</v>
      </c>
      <c r="W159" s="49" t="s">
        <v>58</v>
      </c>
    </row>
    <row r="160" spans="2:23" x14ac:dyDescent="0.2">
      <c r="B160" s="43"/>
      <c r="C160" s="44"/>
      <c r="D160" s="44" t="s">
        <v>82</v>
      </c>
      <c r="E160" s="45"/>
      <c r="F160" s="45"/>
      <c r="G160" s="45" t="s">
        <v>58</v>
      </c>
      <c r="H160" s="45" t="s">
        <v>58</v>
      </c>
      <c r="I160" s="44"/>
      <c r="J160" s="47" t="s">
        <v>58</v>
      </c>
      <c r="K160" s="44"/>
      <c r="L160" s="44" t="s">
        <v>76</v>
      </c>
      <c r="M160" s="44"/>
      <c r="N160" s="48"/>
      <c r="O160" s="65">
        <v>4.1000000000000002E-2</v>
      </c>
      <c r="P160" s="48" t="s">
        <v>78</v>
      </c>
      <c r="Q160" s="44"/>
      <c r="R160" s="69"/>
      <c r="S160" s="150"/>
      <c r="T160" s="44" t="s">
        <v>58</v>
      </c>
      <c r="U160" s="44" t="s">
        <v>54</v>
      </c>
      <c r="V160" s="44" t="s">
        <v>79</v>
      </c>
      <c r="W160" s="49" t="s">
        <v>58</v>
      </c>
    </row>
    <row r="161" spans="2:23" x14ac:dyDescent="0.2">
      <c r="B161" s="43"/>
      <c r="C161" s="44"/>
      <c r="D161" s="44" t="s">
        <v>84</v>
      </c>
      <c r="E161" s="45"/>
      <c r="F161" s="45"/>
      <c r="G161" s="45" t="s">
        <v>58</v>
      </c>
      <c r="H161" s="45" t="s">
        <v>58</v>
      </c>
      <c r="I161" s="44"/>
      <c r="J161" s="47" t="s">
        <v>58</v>
      </c>
      <c r="K161" s="44"/>
      <c r="L161" s="44" t="s">
        <v>76</v>
      </c>
      <c r="M161" s="44"/>
      <c r="N161" s="48"/>
      <c r="O161" s="65">
        <v>8.2000000000000003E-2</v>
      </c>
      <c r="P161" s="48" t="s">
        <v>78</v>
      </c>
      <c r="Q161" s="44"/>
      <c r="R161" s="69"/>
      <c r="S161" s="150"/>
      <c r="T161" s="44" t="s">
        <v>58</v>
      </c>
      <c r="U161" s="44" t="s">
        <v>54</v>
      </c>
      <c r="V161" s="44" t="s">
        <v>79</v>
      </c>
      <c r="W161" s="49" t="s">
        <v>58</v>
      </c>
    </row>
    <row r="162" spans="2:23" x14ac:dyDescent="0.2">
      <c r="B162" s="43"/>
      <c r="C162" s="44"/>
      <c r="D162" s="44" t="s">
        <v>85</v>
      </c>
      <c r="E162" s="45"/>
      <c r="F162" s="45"/>
      <c r="G162" s="45" t="s">
        <v>58</v>
      </c>
      <c r="H162" s="45" t="s">
        <v>58</v>
      </c>
      <c r="I162" s="44"/>
      <c r="J162" s="47" t="s">
        <v>58</v>
      </c>
      <c r="K162" s="44"/>
      <c r="L162" s="44" t="s">
        <v>76</v>
      </c>
      <c r="M162" s="44"/>
      <c r="N162" s="48"/>
      <c r="O162" s="65">
        <v>1.41E-2</v>
      </c>
      <c r="P162" s="48" t="s">
        <v>78</v>
      </c>
      <c r="Q162" s="44"/>
      <c r="R162" s="69"/>
      <c r="S162" s="150"/>
      <c r="T162" s="44" t="s">
        <v>58</v>
      </c>
      <c r="U162" s="44" t="s">
        <v>54</v>
      </c>
      <c r="V162" s="44" t="s">
        <v>79</v>
      </c>
      <c r="W162" s="49" t="s">
        <v>58</v>
      </c>
    </row>
    <row r="163" spans="2:23" x14ac:dyDescent="0.2">
      <c r="B163" s="43"/>
      <c r="C163" s="44"/>
      <c r="D163" s="44" t="s">
        <v>87</v>
      </c>
      <c r="E163" s="45"/>
      <c r="F163" s="45"/>
      <c r="G163" s="45" t="s">
        <v>58</v>
      </c>
      <c r="H163" s="45" t="s">
        <v>58</v>
      </c>
      <c r="I163" s="44"/>
      <c r="J163" s="47" t="s">
        <v>58</v>
      </c>
      <c r="K163" s="44"/>
      <c r="L163" s="44" t="s">
        <v>76</v>
      </c>
      <c r="M163" s="44"/>
      <c r="N163" s="48"/>
      <c r="O163" s="65">
        <v>1.41E-2</v>
      </c>
      <c r="P163" s="48" t="s">
        <v>78</v>
      </c>
      <c r="Q163" s="44"/>
      <c r="R163" s="69"/>
      <c r="S163" s="150"/>
      <c r="T163" s="44" t="s">
        <v>58</v>
      </c>
      <c r="U163" s="44" t="s">
        <v>54</v>
      </c>
      <c r="V163" s="44" t="s">
        <v>79</v>
      </c>
      <c r="W163" s="49" t="s">
        <v>58</v>
      </c>
    </row>
    <row r="164" spans="2:23" x14ac:dyDescent="0.2">
      <c r="B164" s="43"/>
      <c r="C164" s="44"/>
      <c r="D164" s="44" t="s">
        <v>88</v>
      </c>
      <c r="E164" s="45"/>
      <c r="F164" s="45"/>
      <c r="G164" s="45" t="s">
        <v>58</v>
      </c>
      <c r="H164" s="45" t="s">
        <v>58</v>
      </c>
      <c r="I164" s="44"/>
      <c r="J164" s="47" t="s">
        <v>58</v>
      </c>
      <c r="K164" s="44"/>
      <c r="L164" s="44" t="s">
        <v>76</v>
      </c>
      <c r="M164" s="44"/>
      <c r="N164" s="48"/>
      <c r="O164" s="65">
        <v>0.85</v>
      </c>
      <c r="P164" s="48" t="s">
        <v>78</v>
      </c>
      <c r="Q164" s="44"/>
      <c r="R164" s="69"/>
      <c r="S164" s="150"/>
      <c r="T164" s="44" t="s">
        <v>58</v>
      </c>
      <c r="U164" s="44" t="s">
        <v>54</v>
      </c>
      <c r="V164" s="44" t="s">
        <v>91</v>
      </c>
      <c r="W164" s="49"/>
    </row>
    <row r="165" spans="2:23" ht="15" customHeight="1" x14ac:dyDescent="0.2">
      <c r="B165" s="43"/>
      <c r="C165" s="44"/>
      <c r="D165" s="44" t="s">
        <v>93</v>
      </c>
      <c r="E165" s="45"/>
      <c r="F165" s="45"/>
      <c r="G165" s="45" t="s">
        <v>58</v>
      </c>
      <c r="H165" s="45" t="s">
        <v>58</v>
      </c>
      <c r="I165" s="44"/>
      <c r="J165" s="44" t="s">
        <v>58</v>
      </c>
      <c r="K165" s="44"/>
      <c r="L165" s="44" t="s">
        <v>76</v>
      </c>
      <c r="M165" s="44"/>
      <c r="N165" s="48"/>
      <c r="O165" s="65">
        <v>0.85</v>
      </c>
      <c r="P165" s="48" t="s">
        <v>78</v>
      </c>
      <c r="Q165" s="44"/>
      <c r="R165" s="69"/>
      <c r="S165" s="150"/>
      <c r="T165" s="44" t="s">
        <v>58</v>
      </c>
      <c r="U165" s="44" t="s">
        <v>54</v>
      </c>
      <c r="V165" s="44" t="s">
        <v>91</v>
      </c>
      <c r="W165" s="49"/>
    </row>
    <row r="166" spans="2:23" x14ac:dyDescent="0.2">
      <c r="B166" s="43"/>
      <c r="C166" s="44"/>
      <c r="D166" s="44" t="s">
        <v>95</v>
      </c>
      <c r="E166" s="45"/>
      <c r="F166" s="45"/>
      <c r="G166" s="45" t="s">
        <v>58</v>
      </c>
      <c r="H166" s="45" t="s">
        <v>58</v>
      </c>
      <c r="I166" s="44"/>
      <c r="J166" s="44" t="s">
        <v>58</v>
      </c>
      <c r="K166" s="44"/>
      <c r="L166" s="44" t="s">
        <v>76</v>
      </c>
      <c r="M166" s="44"/>
      <c r="N166" s="48"/>
      <c r="O166" s="65">
        <v>1.66</v>
      </c>
      <c r="P166" s="48" t="s">
        <v>78</v>
      </c>
      <c r="Q166" s="44"/>
      <c r="R166" s="69"/>
      <c r="S166" s="150"/>
      <c r="T166" s="44" t="s">
        <v>58</v>
      </c>
      <c r="U166" s="44" t="s">
        <v>54</v>
      </c>
      <c r="V166" s="44" t="s">
        <v>91</v>
      </c>
      <c r="W166" s="49"/>
    </row>
    <row r="167" spans="2:23" ht="12.75" customHeight="1" x14ac:dyDescent="0.2">
      <c r="B167" s="43"/>
      <c r="C167" s="44"/>
      <c r="D167" s="44" t="s">
        <v>97</v>
      </c>
      <c r="E167" s="45"/>
      <c r="F167" s="45"/>
      <c r="G167" s="45" t="s">
        <v>58</v>
      </c>
      <c r="H167" s="45" t="s">
        <v>58</v>
      </c>
      <c r="I167" s="44"/>
      <c r="J167" s="44" t="s">
        <v>58</v>
      </c>
      <c r="K167" s="44"/>
      <c r="L167" s="44" t="s">
        <v>76</v>
      </c>
      <c r="M167" s="44"/>
      <c r="N167" s="48"/>
      <c r="O167" s="65">
        <v>3.74</v>
      </c>
      <c r="P167" s="48" t="s">
        <v>78</v>
      </c>
      <c r="Q167" s="44"/>
      <c r="R167" s="69"/>
      <c r="S167" s="150"/>
      <c r="T167" s="44" t="s">
        <v>58</v>
      </c>
      <c r="U167" s="44" t="s">
        <v>54</v>
      </c>
      <c r="V167" s="44" t="s">
        <v>91</v>
      </c>
      <c r="W167" s="49"/>
    </row>
    <row r="168" spans="2:23" x14ac:dyDescent="0.2">
      <c r="B168" s="43"/>
      <c r="C168" s="44"/>
      <c r="D168" s="44" t="s">
        <v>99</v>
      </c>
      <c r="E168" s="45"/>
      <c r="F168" s="45"/>
      <c r="G168" s="45" t="s">
        <v>58</v>
      </c>
      <c r="H168" s="45" t="s">
        <v>58</v>
      </c>
      <c r="I168" s="44"/>
      <c r="J168" s="44" t="s">
        <v>58</v>
      </c>
      <c r="K168" s="44"/>
      <c r="L168" s="44" t="s">
        <v>76</v>
      </c>
      <c r="M168" s="44"/>
      <c r="N168" s="48"/>
      <c r="O168" s="65">
        <v>10.37</v>
      </c>
      <c r="P168" s="48" t="s">
        <v>78</v>
      </c>
      <c r="Q168" s="44"/>
      <c r="R168" s="69"/>
      <c r="S168" s="150"/>
      <c r="T168" s="44" t="s">
        <v>58</v>
      </c>
      <c r="U168" s="44" t="s">
        <v>54</v>
      </c>
      <c r="V168" s="44" t="s">
        <v>91</v>
      </c>
      <c r="W168" s="49"/>
    </row>
    <row r="169" spans="2:23" ht="13.5" thickBot="1" x14ac:dyDescent="0.25">
      <c r="B169" s="50"/>
      <c r="C169" s="51"/>
      <c r="D169" s="51" t="s">
        <v>100</v>
      </c>
      <c r="E169" s="52"/>
      <c r="F169" s="52"/>
      <c r="G169" s="52" t="s">
        <v>58</v>
      </c>
      <c r="H169" s="52" t="s">
        <v>58</v>
      </c>
      <c r="I169" s="51"/>
      <c r="J169" s="51" t="s">
        <v>58</v>
      </c>
      <c r="K169" s="51"/>
      <c r="L169" s="51" t="s">
        <v>76</v>
      </c>
      <c r="M169" s="51"/>
      <c r="N169" s="54"/>
      <c r="O169" s="72">
        <v>10.37</v>
      </c>
      <c r="P169" s="54" t="s">
        <v>78</v>
      </c>
      <c r="Q169" s="51"/>
      <c r="R169" s="73"/>
      <c r="S169" s="151"/>
      <c r="T169" s="51" t="s">
        <v>58</v>
      </c>
      <c r="U169" s="51" t="s">
        <v>54</v>
      </c>
      <c r="V169" s="51" t="s">
        <v>91</v>
      </c>
      <c r="W169" s="55"/>
    </row>
    <row r="170" spans="2:23" x14ac:dyDescent="0.2">
      <c r="B170" s="31" t="s">
        <v>43</v>
      </c>
      <c r="C170" s="74" t="s">
        <v>191</v>
      </c>
      <c r="D170" s="32" t="s">
        <v>44</v>
      </c>
      <c r="E170" s="33">
        <v>43881</v>
      </c>
      <c r="F170" s="33">
        <v>44687</v>
      </c>
      <c r="G170" s="33" t="s">
        <v>186</v>
      </c>
      <c r="H170" s="33">
        <v>46022</v>
      </c>
      <c r="I170" s="32" t="s">
        <v>46</v>
      </c>
      <c r="J170" s="56">
        <v>12000</v>
      </c>
      <c r="K170" s="32" t="s">
        <v>48</v>
      </c>
      <c r="L170" s="32" t="s">
        <v>49</v>
      </c>
      <c r="M170" s="34">
        <f>345.25/365</f>
        <v>0.94589041095890414</v>
      </c>
      <c r="N170" s="35" t="s">
        <v>50</v>
      </c>
      <c r="O170" s="57"/>
      <c r="P170" s="35"/>
      <c r="Q170" s="32" t="s">
        <v>187</v>
      </c>
      <c r="R170" s="152" t="s">
        <v>279</v>
      </c>
      <c r="S170" s="32"/>
      <c r="T170" s="32" t="s">
        <v>53</v>
      </c>
      <c r="U170" s="32" t="s">
        <v>54</v>
      </c>
      <c r="V170" s="32" t="s">
        <v>55</v>
      </c>
      <c r="W170" s="36" t="s">
        <v>188</v>
      </c>
    </row>
    <row r="171" spans="2:23" x14ac:dyDescent="0.2">
      <c r="B171" s="20"/>
      <c r="C171" s="15"/>
      <c r="D171" s="15" t="s">
        <v>60</v>
      </c>
      <c r="E171" s="37"/>
      <c r="F171" s="37"/>
      <c r="G171" s="37" t="s">
        <v>58</v>
      </c>
      <c r="H171" s="37"/>
      <c r="I171" s="15"/>
      <c r="J171" s="16">
        <v>12000</v>
      </c>
      <c r="K171" s="15" t="s">
        <v>48</v>
      </c>
      <c r="L171" s="15" t="s">
        <v>49</v>
      </c>
      <c r="M171" s="16">
        <v>0</v>
      </c>
      <c r="N171" s="39" t="s">
        <v>50</v>
      </c>
      <c r="O171" s="19"/>
      <c r="P171" s="39"/>
      <c r="Q171" s="15"/>
      <c r="R171" s="153"/>
      <c r="S171" s="15"/>
      <c r="T171" s="15" t="s">
        <v>58</v>
      </c>
      <c r="U171" s="15" t="s">
        <v>54</v>
      </c>
      <c r="V171" s="15" t="s">
        <v>55</v>
      </c>
      <c r="W171" s="40" t="s">
        <v>58</v>
      </c>
    </row>
    <row r="172" spans="2:23" x14ac:dyDescent="0.2">
      <c r="B172" s="20"/>
      <c r="C172" s="15"/>
      <c r="D172" s="15" t="s">
        <v>61</v>
      </c>
      <c r="E172" s="37"/>
      <c r="F172" s="37"/>
      <c r="G172" s="37" t="s">
        <v>58</v>
      </c>
      <c r="H172" s="37"/>
      <c r="I172" s="15"/>
      <c r="J172" s="16">
        <v>3000</v>
      </c>
      <c r="K172" s="15" t="s">
        <v>48</v>
      </c>
      <c r="L172" s="15" t="s">
        <v>49</v>
      </c>
      <c r="M172" s="16">
        <v>0</v>
      </c>
      <c r="N172" s="39" t="s">
        <v>50</v>
      </c>
      <c r="O172" s="19"/>
      <c r="P172" s="39"/>
      <c r="Q172" s="15"/>
      <c r="R172" s="153"/>
      <c r="S172" s="15"/>
      <c r="T172" s="15" t="s">
        <v>58</v>
      </c>
      <c r="U172" s="15" t="s">
        <v>54</v>
      </c>
      <c r="V172" s="15" t="s">
        <v>55</v>
      </c>
      <c r="W172" s="40" t="s">
        <v>58</v>
      </c>
    </row>
    <row r="173" spans="2:23" ht="12.75" customHeight="1" x14ac:dyDescent="0.2">
      <c r="B173" s="20"/>
      <c r="C173" s="15"/>
      <c r="D173" s="15" t="s">
        <v>63</v>
      </c>
      <c r="E173" s="37"/>
      <c r="F173" s="37"/>
      <c r="G173" s="37" t="s">
        <v>58</v>
      </c>
      <c r="H173" s="37"/>
      <c r="I173" s="15"/>
      <c r="J173" s="16">
        <f>J172</f>
        <v>3000</v>
      </c>
      <c r="K173" s="15" t="s">
        <v>48</v>
      </c>
      <c r="L173" s="15" t="s">
        <v>49</v>
      </c>
      <c r="M173" s="16">
        <v>0</v>
      </c>
      <c r="N173" s="39" t="s">
        <v>50</v>
      </c>
      <c r="O173" s="19"/>
      <c r="P173" s="39"/>
      <c r="Q173" s="15"/>
      <c r="R173" s="153"/>
      <c r="S173" s="15"/>
      <c r="T173" s="15" t="s">
        <v>58</v>
      </c>
      <c r="U173" s="15" t="s">
        <v>54</v>
      </c>
      <c r="V173" s="15" t="s">
        <v>55</v>
      </c>
      <c r="W173" s="40" t="s">
        <v>58</v>
      </c>
    </row>
    <row r="174" spans="2:23" x14ac:dyDescent="0.2">
      <c r="B174" s="20"/>
      <c r="C174" s="15"/>
      <c r="D174" s="15" t="s">
        <v>71</v>
      </c>
      <c r="E174" s="37"/>
      <c r="F174" s="37"/>
      <c r="G174" s="37" t="s">
        <v>58</v>
      </c>
      <c r="H174" s="37"/>
      <c r="I174" s="15"/>
      <c r="J174" s="16">
        <v>720000</v>
      </c>
      <c r="K174" s="15" t="s">
        <v>73</v>
      </c>
      <c r="L174" s="15" t="s">
        <v>49</v>
      </c>
      <c r="M174" s="16">
        <v>0</v>
      </c>
      <c r="N174" s="39" t="s">
        <v>50</v>
      </c>
      <c r="O174" s="19"/>
      <c r="P174" s="39"/>
      <c r="Q174" s="15"/>
      <c r="R174" s="153"/>
      <c r="S174" s="63"/>
      <c r="T174" s="15" t="s">
        <v>58</v>
      </c>
      <c r="U174" s="15" t="s">
        <v>54</v>
      </c>
      <c r="V174" s="15" t="s">
        <v>55</v>
      </c>
      <c r="W174" s="40" t="s">
        <v>58</v>
      </c>
    </row>
    <row r="175" spans="2:23" x14ac:dyDescent="0.2">
      <c r="B175" s="20"/>
      <c r="C175" s="15"/>
      <c r="D175" s="15" t="s">
        <v>110</v>
      </c>
      <c r="E175" s="37"/>
      <c r="F175" s="37"/>
      <c r="G175" s="37">
        <v>43922</v>
      </c>
      <c r="H175" s="37"/>
      <c r="I175" s="15"/>
      <c r="J175" s="16">
        <v>0</v>
      </c>
      <c r="K175" s="15" t="s">
        <v>48</v>
      </c>
      <c r="L175" s="15" t="s">
        <v>49</v>
      </c>
      <c r="M175" s="17">
        <f>25.94/365</f>
        <v>7.1068493150684933E-2</v>
      </c>
      <c r="N175" s="39" t="s">
        <v>50</v>
      </c>
      <c r="O175" s="19"/>
      <c r="P175" s="39"/>
      <c r="Q175" s="15" t="s">
        <v>189</v>
      </c>
      <c r="R175" s="154"/>
      <c r="S175" s="63"/>
      <c r="T175" s="15" t="s">
        <v>58</v>
      </c>
      <c r="U175" s="15" t="s">
        <v>54</v>
      </c>
      <c r="V175" s="15" t="s">
        <v>55</v>
      </c>
      <c r="W175" s="40"/>
    </row>
    <row r="176" spans="2:23" x14ac:dyDescent="0.2">
      <c r="B176" s="43"/>
      <c r="C176" s="44"/>
      <c r="D176" s="44" t="s">
        <v>74</v>
      </c>
      <c r="E176" s="45"/>
      <c r="F176" s="45"/>
      <c r="G176" s="45" t="s">
        <v>58</v>
      </c>
      <c r="H176" s="45"/>
      <c r="I176" s="44"/>
      <c r="J176" s="47" t="s">
        <v>75</v>
      </c>
      <c r="K176" s="44"/>
      <c r="L176" s="44" t="s">
        <v>76</v>
      </c>
      <c r="M176" s="44"/>
      <c r="N176" s="48"/>
      <c r="O176" s="65">
        <v>9.1800000000000007E-2</v>
      </c>
      <c r="P176" s="48" t="s">
        <v>78</v>
      </c>
      <c r="Q176" s="44"/>
      <c r="R176" s="69"/>
      <c r="S176" s="149" t="s">
        <v>161</v>
      </c>
      <c r="T176" s="44" t="s">
        <v>58</v>
      </c>
      <c r="U176" s="44" t="s">
        <v>54</v>
      </c>
      <c r="V176" s="44" t="s">
        <v>79</v>
      </c>
      <c r="W176" s="49" t="s">
        <v>80</v>
      </c>
    </row>
    <row r="177" spans="2:23" x14ac:dyDescent="0.2">
      <c r="B177" s="43"/>
      <c r="C177" s="44"/>
      <c r="D177" s="44" t="s">
        <v>81</v>
      </c>
      <c r="E177" s="45"/>
      <c r="F177" s="45"/>
      <c r="G177" s="45" t="s">
        <v>58</v>
      </c>
      <c r="H177" s="45"/>
      <c r="I177" s="44"/>
      <c r="J177" s="47" t="s">
        <v>58</v>
      </c>
      <c r="K177" s="44"/>
      <c r="L177" s="44" t="s">
        <v>76</v>
      </c>
      <c r="M177" s="44"/>
      <c r="N177" s="48"/>
      <c r="O177" s="65">
        <v>9.1800000000000007E-2</v>
      </c>
      <c r="P177" s="48" t="s">
        <v>78</v>
      </c>
      <c r="Q177" s="44"/>
      <c r="R177" s="69"/>
      <c r="S177" s="150"/>
      <c r="T177" s="44" t="s">
        <v>58</v>
      </c>
      <c r="U177" s="44" t="s">
        <v>54</v>
      </c>
      <c r="V177" s="44" t="s">
        <v>79</v>
      </c>
      <c r="W177" s="49" t="s">
        <v>58</v>
      </c>
    </row>
    <row r="178" spans="2:23" x14ac:dyDescent="0.2">
      <c r="B178" s="43"/>
      <c r="C178" s="44"/>
      <c r="D178" s="44" t="s">
        <v>82</v>
      </c>
      <c r="E178" s="45"/>
      <c r="F178" s="45"/>
      <c r="G178" s="45" t="s">
        <v>58</v>
      </c>
      <c r="H178" s="45"/>
      <c r="I178" s="44"/>
      <c r="J178" s="47" t="s">
        <v>58</v>
      </c>
      <c r="K178" s="44"/>
      <c r="L178" s="44" t="s">
        <v>76</v>
      </c>
      <c r="M178" s="44"/>
      <c r="N178" s="48"/>
      <c r="O178" s="65">
        <v>4.5900000000000003E-2</v>
      </c>
      <c r="P178" s="48" t="s">
        <v>78</v>
      </c>
      <c r="Q178" s="44"/>
      <c r="R178" s="69"/>
      <c r="S178" s="150"/>
      <c r="T178" s="44" t="s">
        <v>58</v>
      </c>
      <c r="U178" s="44" t="s">
        <v>54</v>
      </c>
      <c r="V178" s="44" t="s">
        <v>79</v>
      </c>
      <c r="W178" s="49" t="s">
        <v>58</v>
      </c>
    </row>
    <row r="179" spans="2:23" x14ac:dyDescent="0.2">
      <c r="B179" s="43"/>
      <c r="C179" s="44"/>
      <c r="D179" s="44" t="s">
        <v>84</v>
      </c>
      <c r="E179" s="45"/>
      <c r="F179" s="45"/>
      <c r="G179" s="45" t="s">
        <v>58</v>
      </c>
      <c r="H179" s="45"/>
      <c r="I179" s="44"/>
      <c r="J179" s="47" t="s">
        <v>58</v>
      </c>
      <c r="K179" s="44"/>
      <c r="L179" s="44" t="s">
        <v>76</v>
      </c>
      <c r="M179" s="44"/>
      <c r="N179" s="48"/>
      <c r="O179" s="65">
        <v>9.1800000000000007E-2</v>
      </c>
      <c r="P179" s="48" t="s">
        <v>78</v>
      </c>
      <c r="Q179" s="44"/>
      <c r="R179" s="69"/>
      <c r="S179" s="150"/>
      <c r="T179" s="44" t="s">
        <v>58</v>
      </c>
      <c r="U179" s="44" t="s">
        <v>54</v>
      </c>
      <c r="V179" s="44" t="s">
        <v>79</v>
      </c>
      <c r="W179" s="49" t="s">
        <v>58</v>
      </c>
    </row>
    <row r="180" spans="2:23" x14ac:dyDescent="0.2">
      <c r="B180" s="43"/>
      <c r="C180" s="44"/>
      <c r="D180" s="44" t="s">
        <v>88</v>
      </c>
      <c r="E180" s="45"/>
      <c r="F180" s="45"/>
      <c r="G180" s="45" t="s">
        <v>58</v>
      </c>
      <c r="H180" s="45"/>
      <c r="I180" s="44"/>
      <c r="J180" s="47" t="s">
        <v>58</v>
      </c>
      <c r="K180" s="44"/>
      <c r="L180" s="44" t="s">
        <v>76</v>
      </c>
      <c r="M180" s="44"/>
      <c r="N180" s="48"/>
      <c r="O180" s="65" t="s">
        <v>172</v>
      </c>
      <c r="P180" s="48" t="s">
        <v>78</v>
      </c>
      <c r="Q180" s="44"/>
      <c r="R180" s="69"/>
      <c r="S180" s="150"/>
      <c r="T180" s="44" t="s">
        <v>58</v>
      </c>
      <c r="U180" s="44" t="s">
        <v>54</v>
      </c>
      <c r="V180" s="44" t="s">
        <v>91</v>
      </c>
      <c r="W180" s="71" t="s">
        <v>190</v>
      </c>
    </row>
    <row r="181" spans="2:23" x14ac:dyDescent="0.2">
      <c r="B181" s="43"/>
      <c r="C181" s="44"/>
      <c r="D181" s="44" t="s">
        <v>93</v>
      </c>
      <c r="E181" s="45"/>
      <c r="F181" s="45"/>
      <c r="G181" s="45" t="s">
        <v>58</v>
      </c>
      <c r="H181" s="45"/>
      <c r="I181" s="44"/>
      <c r="J181" s="44" t="s">
        <v>58</v>
      </c>
      <c r="K181" s="44"/>
      <c r="L181" s="44" t="s">
        <v>76</v>
      </c>
      <c r="M181" s="44"/>
      <c r="N181" s="48"/>
      <c r="O181" s="65">
        <v>0.94</v>
      </c>
      <c r="P181" s="48" t="s">
        <v>78</v>
      </c>
      <c r="Q181" s="44"/>
      <c r="R181" s="69"/>
      <c r="S181" s="150"/>
      <c r="T181" s="44" t="s">
        <v>58</v>
      </c>
      <c r="U181" s="44" t="s">
        <v>54</v>
      </c>
      <c r="V181" s="44" t="s">
        <v>91</v>
      </c>
      <c r="W181" s="89"/>
    </row>
    <row r="182" spans="2:23" x14ac:dyDescent="0.2">
      <c r="B182" s="43"/>
      <c r="C182" s="44"/>
      <c r="D182" s="44" t="s">
        <v>95</v>
      </c>
      <c r="E182" s="45"/>
      <c r="F182" s="45"/>
      <c r="G182" s="45" t="s">
        <v>58</v>
      </c>
      <c r="H182" s="45"/>
      <c r="I182" s="44"/>
      <c r="J182" s="44" t="s">
        <v>58</v>
      </c>
      <c r="K182" s="44"/>
      <c r="L182" s="44" t="s">
        <v>76</v>
      </c>
      <c r="M182" s="44"/>
      <c r="N182" s="48"/>
      <c r="O182" s="65">
        <v>1.83</v>
      </c>
      <c r="P182" s="48" t="s">
        <v>78</v>
      </c>
      <c r="Q182" s="44"/>
      <c r="R182" s="69"/>
      <c r="S182" s="150"/>
      <c r="T182" s="44" t="s">
        <v>58</v>
      </c>
      <c r="U182" s="44" t="s">
        <v>54</v>
      </c>
      <c r="V182" s="44" t="s">
        <v>91</v>
      </c>
      <c r="W182" s="89"/>
    </row>
    <row r="183" spans="2:23" ht="12.75" customHeight="1" x14ac:dyDescent="0.2">
      <c r="B183" s="43"/>
      <c r="C183" s="44"/>
      <c r="D183" s="44" t="s">
        <v>97</v>
      </c>
      <c r="E183" s="45"/>
      <c r="F183" s="45"/>
      <c r="G183" s="45" t="s">
        <v>58</v>
      </c>
      <c r="H183" s="45"/>
      <c r="I183" s="44"/>
      <c r="J183" s="44" t="s">
        <v>58</v>
      </c>
      <c r="K183" s="44"/>
      <c r="L183" s="44" t="s">
        <v>76</v>
      </c>
      <c r="M183" s="44"/>
      <c r="N183" s="48"/>
      <c r="O183" s="65">
        <v>3.74</v>
      </c>
      <c r="P183" s="48" t="s">
        <v>78</v>
      </c>
      <c r="Q183" s="44"/>
      <c r="R183" s="69"/>
      <c r="S183" s="150"/>
      <c r="T183" s="44" t="s">
        <v>58</v>
      </c>
      <c r="U183" s="44" t="s">
        <v>54</v>
      </c>
      <c r="V183" s="44" t="s">
        <v>91</v>
      </c>
      <c r="W183" s="89"/>
    </row>
    <row r="184" spans="2:23" x14ac:dyDescent="0.2">
      <c r="B184" s="43"/>
      <c r="C184" s="44"/>
      <c r="D184" s="44" t="s">
        <v>99</v>
      </c>
      <c r="E184" s="45"/>
      <c r="F184" s="45"/>
      <c r="G184" s="45" t="s">
        <v>58</v>
      </c>
      <c r="H184" s="45"/>
      <c r="I184" s="44"/>
      <c r="J184" s="44" t="s">
        <v>58</v>
      </c>
      <c r="K184" s="44"/>
      <c r="L184" s="44" t="s">
        <v>76</v>
      </c>
      <c r="M184" s="44"/>
      <c r="N184" s="48"/>
      <c r="O184" s="65">
        <v>10.37</v>
      </c>
      <c r="P184" s="48" t="s">
        <v>78</v>
      </c>
      <c r="Q184" s="44"/>
      <c r="R184" s="69"/>
      <c r="S184" s="150"/>
      <c r="T184" s="44" t="s">
        <v>58</v>
      </c>
      <c r="U184" s="44" t="s">
        <v>54</v>
      </c>
      <c r="V184" s="44" t="s">
        <v>91</v>
      </c>
      <c r="W184" s="89"/>
    </row>
    <row r="185" spans="2:23" ht="13.5" thickBot="1" x14ac:dyDescent="0.25">
      <c r="B185" s="50"/>
      <c r="C185" s="51"/>
      <c r="D185" s="51" t="s">
        <v>100</v>
      </c>
      <c r="E185" s="52"/>
      <c r="F185" s="52"/>
      <c r="G185" s="52" t="s">
        <v>58</v>
      </c>
      <c r="H185" s="52"/>
      <c r="I185" s="51"/>
      <c r="J185" s="51" t="s">
        <v>58</v>
      </c>
      <c r="K185" s="51"/>
      <c r="L185" s="51" t="s">
        <v>76</v>
      </c>
      <c r="M185" s="51"/>
      <c r="N185" s="54"/>
      <c r="O185" s="72">
        <v>10.37</v>
      </c>
      <c r="P185" s="54" t="s">
        <v>78</v>
      </c>
      <c r="Q185" s="51"/>
      <c r="R185" s="73"/>
      <c r="S185" s="151"/>
      <c r="T185" s="51" t="s">
        <v>58</v>
      </c>
      <c r="U185" s="51" t="s">
        <v>54</v>
      </c>
      <c r="V185" s="51" t="s">
        <v>91</v>
      </c>
      <c r="W185" s="90"/>
    </row>
    <row r="186" spans="2:23" x14ac:dyDescent="0.2">
      <c r="B186" s="31" t="s">
        <v>43</v>
      </c>
      <c r="C186" s="74" t="s">
        <v>203</v>
      </c>
      <c r="D186" s="32" t="s">
        <v>44</v>
      </c>
      <c r="E186" s="33">
        <v>43034</v>
      </c>
      <c r="F186" s="33">
        <v>45204</v>
      </c>
      <c r="G186" s="33" t="s">
        <v>192</v>
      </c>
      <c r="H186" s="33">
        <v>46387</v>
      </c>
      <c r="I186" s="32" t="s">
        <v>46</v>
      </c>
      <c r="J186" s="56">
        <v>6000</v>
      </c>
      <c r="K186" s="32" t="s">
        <v>48</v>
      </c>
      <c r="L186" s="32" t="s">
        <v>49</v>
      </c>
      <c r="M186" s="34">
        <f>356.93/365</f>
        <v>0.97789041095890417</v>
      </c>
      <c r="N186" s="35" t="s">
        <v>50</v>
      </c>
      <c r="O186" s="91"/>
      <c r="P186" s="35"/>
      <c r="Q186" s="32" t="s">
        <v>193</v>
      </c>
      <c r="R186" s="152" t="s">
        <v>280</v>
      </c>
      <c r="S186" s="32"/>
      <c r="T186" s="32" t="s">
        <v>53</v>
      </c>
      <c r="U186" s="32" t="s">
        <v>158</v>
      </c>
      <c r="V186" s="32" t="s">
        <v>55</v>
      </c>
      <c r="W186" s="36" t="s">
        <v>195</v>
      </c>
    </row>
    <row r="187" spans="2:23" x14ac:dyDescent="0.2">
      <c r="B187" s="20"/>
      <c r="C187" s="15"/>
      <c r="D187" s="15" t="s">
        <v>60</v>
      </c>
      <c r="E187" s="37"/>
      <c r="F187" s="37"/>
      <c r="G187" s="37" t="s">
        <v>58</v>
      </c>
      <c r="H187" s="37"/>
      <c r="I187" s="15"/>
      <c r="J187" s="16">
        <v>6000</v>
      </c>
      <c r="K187" s="15" t="s">
        <v>48</v>
      </c>
      <c r="L187" s="15" t="s">
        <v>49</v>
      </c>
      <c r="M187" s="16">
        <v>0</v>
      </c>
      <c r="N187" s="39" t="s">
        <v>50</v>
      </c>
      <c r="O187" s="92"/>
      <c r="P187" s="39"/>
      <c r="Q187" s="15"/>
      <c r="R187" s="153"/>
      <c r="S187" s="15"/>
      <c r="T187" s="15" t="s">
        <v>58</v>
      </c>
      <c r="U187" s="15" t="s">
        <v>158</v>
      </c>
      <c r="V187" s="15" t="s">
        <v>55</v>
      </c>
      <c r="W187" s="40" t="s">
        <v>58</v>
      </c>
    </row>
    <row r="188" spans="2:23" x14ac:dyDescent="0.2">
      <c r="B188" s="20"/>
      <c r="C188" s="15"/>
      <c r="D188" s="15" t="s">
        <v>61</v>
      </c>
      <c r="E188" s="37"/>
      <c r="F188" s="37"/>
      <c r="G188" s="37" t="s">
        <v>58</v>
      </c>
      <c r="H188" s="37"/>
      <c r="I188" s="15"/>
      <c r="J188" s="16">
        <v>1500</v>
      </c>
      <c r="K188" s="15" t="s">
        <v>48</v>
      </c>
      <c r="L188" s="15" t="s">
        <v>49</v>
      </c>
      <c r="M188" s="16">
        <v>0</v>
      </c>
      <c r="N188" s="39" t="s">
        <v>50</v>
      </c>
      <c r="O188" s="92"/>
      <c r="P188" s="39"/>
      <c r="Q188" s="15"/>
      <c r="R188" s="153"/>
      <c r="S188" s="15"/>
      <c r="T188" s="15" t="s">
        <v>58</v>
      </c>
      <c r="U188" s="15" t="s">
        <v>158</v>
      </c>
      <c r="V188" s="15" t="s">
        <v>55</v>
      </c>
      <c r="W188" s="40" t="s">
        <v>58</v>
      </c>
    </row>
    <row r="189" spans="2:23" x14ac:dyDescent="0.2">
      <c r="B189" s="20"/>
      <c r="C189" s="15"/>
      <c r="D189" s="15" t="s">
        <v>63</v>
      </c>
      <c r="E189" s="37"/>
      <c r="F189" s="37"/>
      <c r="G189" s="37" t="s">
        <v>58</v>
      </c>
      <c r="H189" s="37"/>
      <c r="I189" s="15"/>
      <c r="J189" s="16">
        <v>1500</v>
      </c>
      <c r="K189" s="15" t="s">
        <v>48</v>
      </c>
      <c r="L189" s="15" t="s">
        <v>49</v>
      </c>
      <c r="M189" s="16">
        <v>0</v>
      </c>
      <c r="N189" s="39" t="s">
        <v>50</v>
      </c>
      <c r="O189" s="92"/>
      <c r="P189" s="39"/>
      <c r="Q189" s="15"/>
      <c r="R189" s="153"/>
      <c r="S189" s="15"/>
      <c r="T189" s="15" t="s">
        <v>58</v>
      </c>
      <c r="U189" s="15" t="s">
        <v>158</v>
      </c>
      <c r="V189" s="15" t="s">
        <v>55</v>
      </c>
      <c r="W189" s="40" t="s">
        <v>58</v>
      </c>
    </row>
    <row r="190" spans="2:23" x14ac:dyDescent="0.2">
      <c r="B190" s="20"/>
      <c r="C190" s="15"/>
      <c r="D190" s="15" t="s">
        <v>64</v>
      </c>
      <c r="E190" s="37"/>
      <c r="F190" s="37"/>
      <c r="G190" s="37" t="s">
        <v>58</v>
      </c>
      <c r="H190" s="37"/>
      <c r="I190" s="15"/>
      <c r="J190" s="16">
        <v>1500</v>
      </c>
      <c r="K190" s="15" t="s">
        <v>48</v>
      </c>
      <c r="L190" s="15" t="s">
        <v>49</v>
      </c>
      <c r="M190" s="16">
        <v>0</v>
      </c>
      <c r="N190" s="39" t="s">
        <v>50</v>
      </c>
      <c r="O190" s="92"/>
      <c r="P190" s="39"/>
      <c r="Q190" s="15"/>
      <c r="R190" s="153"/>
      <c r="S190" s="63"/>
      <c r="T190" s="15" t="s">
        <v>58</v>
      </c>
      <c r="U190" s="15" t="s">
        <v>158</v>
      </c>
      <c r="V190" s="15" t="s">
        <v>55</v>
      </c>
      <c r="W190" s="40" t="s">
        <v>58</v>
      </c>
    </row>
    <row r="191" spans="2:23" ht="15" customHeight="1" x14ac:dyDescent="0.2">
      <c r="B191" s="20"/>
      <c r="C191" s="15"/>
      <c r="D191" s="15" t="s">
        <v>71</v>
      </c>
      <c r="E191" s="37"/>
      <c r="F191" s="37"/>
      <c r="G191" s="37" t="s">
        <v>196</v>
      </c>
      <c r="H191" s="37"/>
      <c r="I191" s="15"/>
      <c r="J191" s="16">
        <v>240000</v>
      </c>
      <c r="K191" s="15" t="s">
        <v>73</v>
      </c>
      <c r="L191" s="15" t="s">
        <v>49</v>
      </c>
      <c r="M191" s="16">
        <v>0</v>
      </c>
      <c r="N191" s="39" t="s">
        <v>50</v>
      </c>
      <c r="O191" s="92"/>
      <c r="P191" s="39"/>
      <c r="Q191" s="15"/>
      <c r="R191" s="153"/>
      <c r="S191" s="63"/>
      <c r="T191" s="15" t="s">
        <v>58</v>
      </c>
      <c r="U191" s="15" t="s">
        <v>158</v>
      </c>
      <c r="V191" s="15" t="s">
        <v>55</v>
      </c>
      <c r="W191" s="42" t="s">
        <v>197</v>
      </c>
    </row>
    <row r="192" spans="2:23" x14ac:dyDescent="0.2">
      <c r="B192" s="20"/>
      <c r="C192" s="15"/>
      <c r="D192" s="15" t="s">
        <v>110</v>
      </c>
      <c r="E192" s="37"/>
      <c r="F192" s="37"/>
      <c r="G192" s="37">
        <v>43040</v>
      </c>
      <c r="H192" s="37"/>
      <c r="I192" s="15"/>
      <c r="J192" s="16">
        <v>0</v>
      </c>
      <c r="K192" s="15" t="s">
        <v>48</v>
      </c>
      <c r="L192" s="15" t="s">
        <v>49</v>
      </c>
      <c r="M192" s="17">
        <v>0.68</v>
      </c>
      <c r="N192" s="39" t="s">
        <v>50</v>
      </c>
      <c r="O192" s="92"/>
      <c r="P192" s="39"/>
      <c r="Q192" s="15" t="s">
        <v>111</v>
      </c>
      <c r="R192" s="154"/>
      <c r="S192" s="63"/>
      <c r="T192" s="15" t="s">
        <v>58</v>
      </c>
      <c r="U192" s="15" t="s">
        <v>158</v>
      </c>
      <c r="V192" s="15" t="s">
        <v>55</v>
      </c>
      <c r="W192" s="42"/>
    </row>
    <row r="193" spans="2:23" ht="12.75" customHeight="1" x14ac:dyDescent="0.2">
      <c r="B193" s="43"/>
      <c r="C193" s="44"/>
      <c r="D193" s="44" t="s">
        <v>74</v>
      </c>
      <c r="E193" s="45"/>
      <c r="F193" s="45"/>
      <c r="G193" s="45" t="s">
        <v>58</v>
      </c>
      <c r="H193" s="45"/>
      <c r="I193" s="44"/>
      <c r="J193" s="47" t="s">
        <v>75</v>
      </c>
      <c r="K193" s="44"/>
      <c r="L193" s="44" t="s">
        <v>76</v>
      </c>
      <c r="M193" s="44"/>
      <c r="N193" s="48"/>
      <c r="O193" s="65">
        <v>7.9000000000000001E-2</v>
      </c>
      <c r="P193" s="48" t="s">
        <v>78</v>
      </c>
      <c r="Q193" s="44"/>
      <c r="R193" s="69"/>
      <c r="S193" s="149" t="s">
        <v>198</v>
      </c>
      <c r="T193" s="44" t="s">
        <v>58</v>
      </c>
      <c r="U193" s="44" t="s">
        <v>158</v>
      </c>
      <c r="V193" s="44" t="s">
        <v>79</v>
      </c>
      <c r="W193" s="49" t="s">
        <v>80</v>
      </c>
    </row>
    <row r="194" spans="2:23" x14ac:dyDescent="0.2">
      <c r="B194" s="43"/>
      <c r="C194" s="44"/>
      <c r="D194" s="44" t="s">
        <v>81</v>
      </c>
      <c r="E194" s="45"/>
      <c r="F194" s="45"/>
      <c r="G194" s="45" t="s">
        <v>58</v>
      </c>
      <c r="H194" s="45"/>
      <c r="I194" s="44"/>
      <c r="J194" s="47" t="s">
        <v>58</v>
      </c>
      <c r="K194" s="44"/>
      <c r="L194" s="44" t="s">
        <v>76</v>
      </c>
      <c r="M194" s="44"/>
      <c r="N194" s="48"/>
      <c r="O194" s="65">
        <v>7.9000000000000001E-2</v>
      </c>
      <c r="P194" s="48" t="s">
        <v>78</v>
      </c>
      <c r="Q194" s="44"/>
      <c r="R194" s="69"/>
      <c r="S194" s="150"/>
      <c r="T194" s="44" t="s">
        <v>58</v>
      </c>
      <c r="U194" s="44" t="s">
        <v>158</v>
      </c>
      <c r="V194" s="44" t="s">
        <v>79</v>
      </c>
      <c r="W194" s="49" t="s">
        <v>58</v>
      </c>
    </row>
    <row r="195" spans="2:23" x14ac:dyDescent="0.2">
      <c r="B195" s="43"/>
      <c r="C195" s="44"/>
      <c r="D195" s="44" t="s">
        <v>82</v>
      </c>
      <c r="E195" s="45"/>
      <c r="F195" s="45"/>
      <c r="G195" s="45" t="s">
        <v>58</v>
      </c>
      <c r="H195" s="45"/>
      <c r="I195" s="44"/>
      <c r="J195" s="47" t="s">
        <v>58</v>
      </c>
      <c r="K195" s="44"/>
      <c r="L195" s="44" t="s">
        <v>76</v>
      </c>
      <c r="M195" s="44"/>
      <c r="N195" s="48"/>
      <c r="O195" s="65">
        <v>3.95E-2</v>
      </c>
      <c r="P195" s="48" t="s">
        <v>78</v>
      </c>
      <c r="Q195" s="44"/>
      <c r="R195" s="69"/>
      <c r="S195" s="150"/>
      <c r="T195" s="44" t="s">
        <v>58</v>
      </c>
      <c r="U195" s="44" t="s">
        <v>158</v>
      </c>
      <c r="V195" s="44" t="s">
        <v>79</v>
      </c>
      <c r="W195" s="49" t="s">
        <v>58</v>
      </c>
    </row>
    <row r="196" spans="2:23" x14ac:dyDescent="0.2">
      <c r="B196" s="43"/>
      <c r="C196" s="44"/>
      <c r="D196" s="44" t="s">
        <v>84</v>
      </c>
      <c r="E196" s="45"/>
      <c r="F196" s="45"/>
      <c r="G196" s="45" t="s">
        <v>58</v>
      </c>
      <c r="H196" s="45"/>
      <c r="I196" s="44"/>
      <c r="J196" s="47" t="s">
        <v>58</v>
      </c>
      <c r="K196" s="44"/>
      <c r="L196" s="44" t="s">
        <v>76</v>
      </c>
      <c r="M196" s="44"/>
      <c r="N196" s="48"/>
      <c r="O196" s="65">
        <v>7.9000000000000001E-2</v>
      </c>
      <c r="P196" s="48" t="s">
        <v>78</v>
      </c>
      <c r="Q196" s="44"/>
      <c r="R196" s="69"/>
      <c r="S196" s="150"/>
      <c r="T196" s="44" t="s">
        <v>58</v>
      </c>
      <c r="U196" s="44" t="s">
        <v>158</v>
      </c>
      <c r="V196" s="44" t="s">
        <v>79</v>
      </c>
      <c r="W196" s="49" t="s">
        <v>58</v>
      </c>
    </row>
    <row r="197" spans="2:23" x14ac:dyDescent="0.2">
      <c r="B197" s="43"/>
      <c r="C197" s="44"/>
      <c r="D197" s="44" t="s">
        <v>85</v>
      </c>
      <c r="E197" s="45"/>
      <c r="F197" s="45"/>
      <c r="G197" s="45" t="s">
        <v>58</v>
      </c>
      <c r="H197" s="45"/>
      <c r="I197" s="44"/>
      <c r="J197" s="47" t="s">
        <v>58</v>
      </c>
      <c r="K197" s="44"/>
      <c r="L197" s="44" t="s">
        <v>76</v>
      </c>
      <c r="M197" s="44"/>
      <c r="N197" s="48"/>
      <c r="O197" s="65">
        <v>1.3599999999999999E-2</v>
      </c>
      <c r="P197" s="48" t="s">
        <v>78</v>
      </c>
      <c r="Q197" s="44"/>
      <c r="R197" s="69"/>
      <c r="S197" s="150"/>
      <c r="T197" s="44" t="s">
        <v>58</v>
      </c>
      <c r="U197" s="44" t="s">
        <v>158</v>
      </c>
      <c r="V197" s="44" t="s">
        <v>79</v>
      </c>
      <c r="W197" s="49" t="s">
        <v>58</v>
      </c>
    </row>
    <row r="198" spans="2:23" ht="12.75" customHeight="1" x14ac:dyDescent="0.2">
      <c r="B198" s="43"/>
      <c r="C198" s="44"/>
      <c r="D198" s="44" t="s">
        <v>87</v>
      </c>
      <c r="E198" s="45"/>
      <c r="F198" s="45"/>
      <c r="G198" s="45" t="s">
        <v>58</v>
      </c>
      <c r="H198" s="45"/>
      <c r="I198" s="44"/>
      <c r="J198" s="47" t="s">
        <v>58</v>
      </c>
      <c r="K198" s="44"/>
      <c r="L198" s="44" t="s">
        <v>76</v>
      </c>
      <c r="M198" s="44"/>
      <c r="N198" s="48"/>
      <c r="O198" s="65">
        <v>1.3599999999999999E-2</v>
      </c>
      <c r="P198" s="48" t="s">
        <v>78</v>
      </c>
      <c r="Q198" s="44"/>
      <c r="R198" s="69"/>
      <c r="S198" s="155"/>
      <c r="T198" s="44" t="s">
        <v>58</v>
      </c>
      <c r="U198" s="44" t="s">
        <v>158</v>
      </c>
      <c r="V198" s="44" t="s">
        <v>79</v>
      </c>
      <c r="W198" s="49" t="s">
        <v>58</v>
      </c>
    </row>
    <row r="199" spans="2:23" x14ac:dyDescent="0.2">
      <c r="B199" s="43"/>
      <c r="C199" s="44"/>
      <c r="D199" s="44" t="s">
        <v>88</v>
      </c>
      <c r="E199" s="45"/>
      <c r="F199" s="45"/>
      <c r="G199" s="45" t="s">
        <v>58</v>
      </c>
      <c r="H199" s="45"/>
      <c r="I199" s="44"/>
      <c r="J199" s="47" t="s">
        <v>58</v>
      </c>
      <c r="K199" s="44"/>
      <c r="L199" s="44" t="s">
        <v>76</v>
      </c>
      <c r="M199" s="44"/>
      <c r="N199" s="48"/>
      <c r="O199" s="65" t="s">
        <v>199</v>
      </c>
      <c r="P199" s="48" t="s">
        <v>78</v>
      </c>
      <c r="Q199" s="44"/>
      <c r="R199" s="69"/>
      <c r="S199" s="149" t="s">
        <v>194</v>
      </c>
      <c r="T199" s="44" t="s">
        <v>58</v>
      </c>
      <c r="U199" s="44" t="s">
        <v>158</v>
      </c>
      <c r="V199" s="44" t="s">
        <v>91</v>
      </c>
      <c r="W199" s="71" t="s">
        <v>200</v>
      </c>
    </row>
    <row r="200" spans="2:23" x14ac:dyDescent="0.2">
      <c r="B200" s="43"/>
      <c r="C200" s="44"/>
      <c r="D200" s="44" t="s">
        <v>93</v>
      </c>
      <c r="E200" s="45"/>
      <c r="F200" s="45"/>
      <c r="G200" s="45" t="s">
        <v>58</v>
      </c>
      <c r="H200" s="45"/>
      <c r="I200" s="44"/>
      <c r="J200" s="44" t="s">
        <v>58</v>
      </c>
      <c r="K200" s="44"/>
      <c r="L200" s="44" t="s">
        <v>76</v>
      </c>
      <c r="M200" s="44"/>
      <c r="N200" s="48"/>
      <c r="O200" s="65">
        <v>0.9</v>
      </c>
      <c r="P200" s="48" t="s">
        <v>78</v>
      </c>
      <c r="Q200" s="44"/>
      <c r="R200" s="69"/>
      <c r="S200" s="150"/>
      <c r="T200" s="44" t="s">
        <v>58</v>
      </c>
      <c r="U200" s="44" t="s">
        <v>158</v>
      </c>
      <c r="V200" s="44" t="s">
        <v>91</v>
      </c>
      <c r="W200" s="49"/>
    </row>
    <row r="201" spans="2:23" x14ac:dyDescent="0.2">
      <c r="B201" s="43"/>
      <c r="C201" s="44"/>
      <c r="D201" s="44" t="s">
        <v>95</v>
      </c>
      <c r="E201" s="45"/>
      <c r="F201" s="45"/>
      <c r="G201" s="45" t="s">
        <v>147</v>
      </c>
      <c r="H201" s="45"/>
      <c r="I201" s="44"/>
      <c r="J201" s="44" t="s">
        <v>58</v>
      </c>
      <c r="K201" s="44"/>
      <c r="L201" s="44" t="s">
        <v>76</v>
      </c>
      <c r="M201" s="44"/>
      <c r="N201" s="48"/>
      <c r="O201" s="65" t="s">
        <v>201</v>
      </c>
      <c r="P201" s="48" t="s">
        <v>78</v>
      </c>
      <c r="Q201" s="44"/>
      <c r="R201" s="69"/>
      <c r="S201" s="155"/>
      <c r="T201" s="44" t="s">
        <v>58</v>
      </c>
      <c r="U201" s="44" t="s">
        <v>158</v>
      </c>
      <c r="V201" s="44" t="s">
        <v>91</v>
      </c>
      <c r="W201" s="71" t="s">
        <v>202</v>
      </c>
    </row>
    <row r="202" spans="2:23" x14ac:dyDescent="0.2">
      <c r="B202" s="43"/>
      <c r="C202" s="44"/>
      <c r="D202" s="44" t="s">
        <v>97</v>
      </c>
      <c r="E202" s="45"/>
      <c r="F202" s="45"/>
      <c r="G202" s="45" t="s">
        <v>58</v>
      </c>
      <c r="H202" s="45"/>
      <c r="I202" s="44"/>
      <c r="J202" s="44" t="s">
        <v>58</v>
      </c>
      <c r="K202" s="44"/>
      <c r="L202" s="44" t="s">
        <v>76</v>
      </c>
      <c r="M202" s="44"/>
      <c r="N202" s="48"/>
      <c r="O202" s="65">
        <v>3.6</v>
      </c>
      <c r="P202" s="48" t="s">
        <v>78</v>
      </c>
      <c r="Q202" s="44"/>
      <c r="R202" s="69"/>
      <c r="S202" s="149" t="s">
        <v>198</v>
      </c>
      <c r="T202" s="44" t="s">
        <v>58</v>
      </c>
      <c r="U202" s="44" t="s">
        <v>158</v>
      </c>
      <c r="V202" s="44" t="s">
        <v>91</v>
      </c>
      <c r="W202" s="49"/>
    </row>
    <row r="203" spans="2:23" x14ac:dyDescent="0.2">
      <c r="B203" s="43"/>
      <c r="C203" s="44"/>
      <c r="D203" s="44" t="s">
        <v>99</v>
      </c>
      <c r="E203" s="45"/>
      <c r="F203" s="45"/>
      <c r="G203" s="45" t="s">
        <v>58</v>
      </c>
      <c r="H203" s="45"/>
      <c r="I203" s="44"/>
      <c r="J203" s="44" t="s">
        <v>58</v>
      </c>
      <c r="K203" s="44"/>
      <c r="L203" s="44" t="s">
        <v>76</v>
      </c>
      <c r="M203" s="44"/>
      <c r="N203" s="48"/>
      <c r="O203" s="65">
        <v>10</v>
      </c>
      <c r="P203" s="48" t="s">
        <v>78</v>
      </c>
      <c r="Q203" s="44"/>
      <c r="R203" s="69"/>
      <c r="S203" s="150"/>
      <c r="T203" s="44" t="s">
        <v>58</v>
      </c>
      <c r="U203" s="44" t="s">
        <v>158</v>
      </c>
      <c r="V203" s="44" t="s">
        <v>91</v>
      </c>
      <c r="W203" s="49"/>
    </row>
    <row r="204" spans="2:23" ht="13.5" thickBot="1" x14ac:dyDescent="0.25">
      <c r="B204" s="50"/>
      <c r="C204" s="51"/>
      <c r="D204" s="51" t="s">
        <v>100</v>
      </c>
      <c r="E204" s="52"/>
      <c r="F204" s="52"/>
      <c r="G204" s="52" t="s">
        <v>58</v>
      </c>
      <c r="H204" s="52"/>
      <c r="I204" s="51"/>
      <c r="J204" s="51" t="s">
        <v>58</v>
      </c>
      <c r="K204" s="51"/>
      <c r="L204" s="51" t="s">
        <v>76</v>
      </c>
      <c r="M204" s="51"/>
      <c r="N204" s="54"/>
      <c r="O204" s="72">
        <v>10</v>
      </c>
      <c r="P204" s="54" t="s">
        <v>78</v>
      </c>
      <c r="Q204" s="51"/>
      <c r="R204" s="73"/>
      <c r="S204" s="151"/>
      <c r="T204" s="51" t="s">
        <v>58</v>
      </c>
      <c r="U204" s="51" t="s">
        <v>158</v>
      </c>
      <c r="V204" s="51" t="s">
        <v>91</v>
      </c>
      <c r="W204" s="55"/>
    </row>
    <row r="205" spans="2:23" x14ac:dyDescent="0.2">
      <c r="B205" s="31" t="s">
        <v>43</v>
      </c>
      <c r="C205" s="74" t="s">
        <v>218</v>
      </c>
      <c r="D205" s="32" t="s">
        <v>44</v>
      </c>
      <c r="E205" s="33">
        <v>43440</v>
      </c>
      <c r="F205" s="33">
        <v>44900</v>
      </c>
      <c r="G205" s="33">
        <v>43739</v>
      </c>
      <c r="H205" s="33">
        <v>49309</v>
      </c>
      <c r="I205" s="32" t="s">
        <v>46</v>
      </c>
      <c r="J205" s="56">
        <v>75000</v>
      </c>
      <c r="K205" s="32" t="s">
        <v>48</v>
      </c>
      <c r="L205" s="32" t="s">
        <v>49</v>
      </c>
      <c r="M205" s="34">
        <f>268/365</f>
        <v>0.73424657534246573</v>
      </c>
      <c r="N205" s="35" t="s">
        <v>50</v>
      </c>
      <c r="O205" s="35"/>
      <c r="P205" s="35"/>
      <c r="Q205" s="32" t="s">
        <v>204</v>
      </c>
      <c r="R205" s="152" t="s">
        <v>275</v>
      </c>
      <c r="S205" s="32"/>
      <c r="T205" s="32" t="s">
        <v>53</v>
      </c>
      <c r="U205" s="32" t="s">
        <v>54</v>
      </c>
      <c r="V205" s="32" t="s">
        <v>55</v>
      </c>
      <c r="W205" s="36"/>
    </row>
    <row r="206" spans="2:23" x14ac:dyDescent="0.2">
      <c r="B206" s="20"/>
      <c r="C206" s="15"/>
      <c r="D206" s="38" t="s">
        <v>60</v>
      </c>
      <c r="E206" s="37"/>
      <c r="F206" s="37"/>
      <c r="G206" s="37" t="s">
        <v>58</v>
      </c>
      <c r="H206" s="37"/>
      <c r="I206" s="15"/>
      <c r="J206" s="93">
        <v>75000</v>
      </c>
      <c r="K206" s="38" t="s">
        <v>48</v>
      </c>
      <c r="L206" s="38" t="s">
        <v>49</v>
      </c>
      <c r="M206" s="93">
        <v>0</v>
      </c>
      <c r="N206" s="79" t="s">
        <v>50</v>
      </c>
      <c r="O206" s="79"/>
      <c r="P206" s="79"/>
      <c r="Q206" s="38"/>
      <c r="R206" s="153"/>
      <c r="S206" s="38"/>
      <c r="T206" s="15" t="s">
        <v>58</v>
      </c>
      <c r="U206" s="15" t="s">
        <v>54</v>
      </c>
      <c r="V206" s="38" t="s">
        <v>55</v>
      </c>
      <c r="W206" s="42"/>
    </row>
    <row r="207" spans="2:23" x14ac:dyDescent="0.2">
      <c r="B207" s="20"/>
      <c r="C207" s="15"/>
      <c r="D207" s="15" t="s">
        <v>61</v>
      </c>
      <c r="E207" s="37"/>
      <c r="F207" s="37"/>
      <c r="G207" s="37" t="s">
        <v>58</v>
      </c>
      <c r="H207" s="37"/>
      <c r="I207" s="15"/>
      <c r="J207" s="16">
        <v>18750</v>
      </c>
      <c r="K207" s="15" t="s">
        <v>48</v>
      </c>
      <c r="L207" s="15" t="s">
        <v>49</v>
      </c>
      <c r="M207" s="16">
        <v>0</v>
      </c>
      <c r="N207" s="39" t="s">
        <v>50</v>
      </c>
      <c r="O207" s="39"/>
      <c r="P207" s="39"/>
      <c r="Q207" s="15"/>
      <c r="R207" s="153"/>
      <c r="S207" s="15"/>
      <c r="T207" s="15" t="s">
        <v>58</v>
      </c>
      <c r="U207" s="15" t="s">
        <v>54</v>
      </c>
      <c r="V207" s="15" t="s">
        <v>55</v>
      </c>
      <c r="W207" s="40"/>
    </row>
    <row r="208" spans="2:23" x14ac:dyDescent="0.2">
      <c r="B208" s="20"/>
      <c r="C208" s="15"/>
      <c r="D208" s="15" t="s">
        <v>63</v>
      </c>
      <c r="E208" s="37"/>
      <c r="F208" s="37"/>
      <c r="G208" s="37" t="s">
        <v>58</v>
      </c>
      <c r="H208" s="37"/>
      <c r="I208" s="15"/>
      <c r="J208" s="16">
        <v>18750</v>
      </c>
      <c r="K208" s="15" t="s">
        <v>48</v>
      </c>
      <c r="L208" s="15" t="s">
        <v>49</v>
      </c>
      <c r="M208" s="16">
        <v>0</v>
      </c>
      <c r="N208" s="39" t="s">
        <v>50</v>
      </c>
      <c r="O208" s="39"/>
      <c r="P208" s="39"/>
      <c r="Q208" s="15"/>
      <c r="R208" s="153"/>
      <c r="S208" s="15"/>
      <c r="T208" s="15" t="s">
        <v>58</v>
      </c>
      <c r="U208" s="15" t="s">
        <v>54</v>
      </c>
      <c r="V208" s="15" t="s">
        <v>55</v>
      </c>
      <c r="W208" s="40"/>
    </row>
    <row r="209" spans="1:133" x14ac:dyDescent="0.2">
      <c r="B209" s="20"/>
      <c r="C209" s="15"/>
      <c r="D209" s="15" t="s">
        <v>205</v>
      </c>
      <c r="E209" s="37"/>
      <c r="F209" s="37"/>
      <c r="G209" s="37" t="s">
        <v>58</v>
      </c>
      <c r="H209" s="37"/>
      <c r="I209" s="15"/>
      <c r="J209" s="16">
        <v>75000</v>
      </c>
      <c r="K209" s="15" t="s">
        <v>48</v>
      </c>
      <c r="L209" s="15" t="s">
        <v>49</v>
      </c>
      <c r="M209" s="16">
        <v>0</v>
      </c>
      <c r="N209" s="39" t="s">
        <v>50</v>
      </c>
      <c r="O209" s="39"/>
      <c r="P209" s="39"/>
      <c r="Q209" s="15"/>
      <c r="R209" s="153"/>
      <c r="S209" s="63"/>
      <c r="T209" s="15" t="s">
        <v>58</v>
      </c>
      <c r="U209" s="15" t="s">
        <v>54</v>
      </c>
      <c r="V209" s="15" t="s">
        <v>55</v>
      </c>
      <c r="W209" s="40"/>
    </row>
    <row r="210" spans="1:133" ht="15" customHeight="1" x14ac:dyDescent="0.2">
      <c r="B210" s="20"/>
      <c r="C210" s="15"/>
      <c r="D210" s="15" t="s">
        <v>206</v>
      </c>
      <c r="E210" s="37"/>
      <c r="F210" s="37"/>
      <c r="G210" s="37" t="s">
        <v>58</v>
      </c>
      <c r="H210" s="37"/>
      <c r="I210" s="15"/>
      <c r="J210" s="16">
        <v>18750</v>
      </c>
      <c r="K210" s="15" t="s">
        <v>48</v>
      </c>
      <c r="L210" s="15" t="s">
        <v>49</v>
      </c>
      <c r="M210" s="16">
        <v>0</v>
      </c>
      <c r="N210" s="39" t="s">
        <v>50</v>
      </c>
      <c r="O210" s="39"/>
      <c r="P210" s="39"/>
      <c r="Q210" s="15"/>
      <c r="R210" s="153"/>
      <c r="S210" s="63"/>
      <c r="T210" s="15" t="s">
        <v>58</v>
      </c>
      <c r="U210" s="15" t="s">
        <v>54</v>
      </c>
      <c r="V210" s="15" t="s">
        <v>55</v>
      </c>
      <c r="W210" s="40"/>
    </row>
    <row r="211" spans="1:133" x14ac:dyDescent="0.2">
      <c r="B211" s="20"/>
      <c r="C211" s="15"/>
      <c r="D211" s="15" t="s">
        <v>71</v>
      </c>
      <c r="E211" s="37"/>
      <c r="F211" s="37"/>
      <c r="G211" s="37" t="s">
        <v>207</v>
      </c>
      <c r="H211" s="37"/>
      <c r="I211" s="15"/>
      <c r="J211" s="16">
        <v>3000000</v>
      </c>
      <c r="K211" s="15" t="s">
        <v>73</v>
      </c>
      <c r="L211" s="15" t="s">
        <v>49</v>
      </c>
      <c r="M211" s="16">
        <v>0</v>
      </c>
      <c r="N211" s="39" t="s">
        <v>50</v>
      </c>
      <c r="O211" s="39"/>
      <c r="P211" s="39"/>
      <c r="Q211" s="15"/>
      <c r="R211" s="153"/>
      <c r="S211" s="63"/>
      <c r="T211" s="15" t="s">
        <v>58</v>
      </c>
      <c r="U211" s="15" t="s">
        <v>54</v>
      </c>
      <c r="V211" s="15" t="s">
        <v>55</v>
      </c>
      <c r="W211" s="40" t="s">
        <v>208</v>
      </c>
    </row>
    <row r="212" spans="1:133" ht="12.75" customHeight="1" x14ac:dyDescent="0.2">
      <c r="B212" s="20"/>
      <c r="C212" s="15"/>
      <c r="D212" s="15" t="s">
        <v>57</v>
      </c>
      <c r="E212" s="37"/>
      <c r="F212" s="37"/>
      <c r="G212" s="85">
        <v>43739</v>
      </c>
      <c r="H212" s="37"/>
      <c r="I212" s="15"/>
      <c r="J212" s="16">
        <v>37500</v>
      </c>
      <c r="K212" s="15" t="s">
        <v>48</v>
      </c>
      <c r="L212" s="15" t="s">
        <v>49</v>
      </c>
      <c r="M212" s="17">
        <f>24/365</f>
        <v>6.575342465753424E-2</v>
      </c>
      <c r="N212" s="39" t="s">
        <v>50</v>
      </c>
      <c r="O212" s="39"/>
      <c r="P212" s="39"/>
      <c r="Q212" s="15" t="s">
        <v>209</v>
      </c>
      <c r="R212" s="154"/>
      <c r="S212" s="63"/>
      <c r="T212" s="15" t="s">
        <v>58</v>
      </c>
      <c r="U212" s="15" t="s">
        <v>54</v>
      </c>
      <c r="V212" s="15" t="s">
        <v>55</v>
      </c>
      <c r="W212" s="40"/>
    </row>
    <row r="213" spans="1:133" x14ac:dyDescent="0.2">
      <c r="B213" s="43"/>
      <c r="C213" s="44"/>
      <c r="D213" s="44" t="s">
        <v>74</v>
      </c>
      <c r="E213" s="45"/>
      <c r="F213" s="45"/>
      <c r="G213" s="45" t="s">
        <v>58</v>
      </c>
      <c r="H213" s="45"/>
      <c r="I213" s="44"/>
      <c r="J213" s="47" t="s">
        <v>75</v>
      </c>
      <c r="K213" s="44"/>
      <c r="L213" s="44" t="s">
        <v>76</v>
      </c>
      <c r="M213" s="44"/>
      <c r="N213" s="48"/>
      <c r="O213" s="65">
        <v>8.8499999999999995E-2</v>
      </c>
      <c r="P213" s="48" t="s">
        <v>78</v>
      </c>
      <c r="Q213" s="44"/>
      <c r="R213" s="69"/>
      <c r="S213" s="149" t="s">
        <v>142</v>
      </c>
      <c r="T213" s="44" t="s">
        <v>58</v>
      </c>
      <c r="U213" s="44" t="s">
        <v>54</v>
      </c>
      <c r="V213" s="44" t="s">
        <v>79</v>
      </c>
      <c r="W213" s="49" t="s">
        <v>80</v>
      </c>
    </row>
    <row r="214" spans="1:133" x14ac:dyDescent="0.2">
      <c r="B214" s="43"/>
      <c r="C214" s="44"/>
      <c r="D214" s="44" t="s">
        <v>81</v>
      </c>
      <c r="E214" s="45"/>
      <c r="F214" s="45"/>
      <c r="G214" s="45" t="s">
        <v>58</v>
      </c>
      <c r="H214" s="45"/>
      <c r="I214" s="44"/>
      <c r="J214" s="47" t="s">
        <v>58</v>
      </c>
      <c r="K214" s="44"/>
      <c r="L214" s="44" t="s">
        <v>76</v>
      </c>
      <c r="M214" s="44"/>
      <c r="N214" s="48"/>
      <c r="O214" s="65">
        <v>8.8499999999999995E-2</v>
      </c>
      <c r="P214" s="48" t="s">
        <v>78</v>
      </c>
      <c r="Q214" s="44"/>
      <c r="R214" s="69"/>
      <c r="S214" s="150"/>
      <c r="T214" s="44" t="s">
        <v>58</v>
      </c>
      <c r="U214" s="44" t="s">
        <v>54</v>
      </c>
      <c r="V214" s="44" t="s">
        <v>79</v>
      </c>
      <c r="W214" s="49" t="s">
        <v>58</v>
      </c>
    </row>
    <row r="215" spans="1:133" x14ac:dyDescent="0.2">
      <c r="B215" s="43"/>
      <c r="C215" s="44"/>
      <c r="D215" s="44" t="s">
        <v>210</v>
      </c>
      <c r="E215" s="45"/>
      <c r="F215" s="45"/>
      <c r="G215" s="45" t="s">
        <v>58</v>
      </c>
      <c r="H215" s="45"/>
      <c r="I215" s="44"/>
      <c r="J215" s="47" t="s">
        <v>58</v>
      </c>
      <c r="K215" s="44"/>
      <c r="L215" s="44" t="s">
        <v>76</v>
      </c>
      <c r="M215" s="44"/>
      <c r="N215" s="48"/>
      <c r="O215" s="65">
        <v>8.8499999999999995E-2</v>
      </c>
      <c r="P215" s="48" t="s">
        <v>78</v>
      </c>
      <c r="Q215" s="44"/>
      <c r="R215" s="69"/>
      <c r="S215" s="150"/>
      <c r="T215" s="44" t="s">
        <v>58</v>
      </c>
      <c r="U215" s="44" t="s">
        <v>54</v>
      </c>
      <c r="V215" s="44" t="s">
        <v>79</v>
      </c>
      <c r="W215" s="49" t="s">
        <v>58</v>
      </c>
    </row>
    <row r="216" spans="1:133" x14ac:dyDescent="0.2">
      <c r="B216" s="43"/>
      <c r="C216" s="44"/>
      <c r="D216" s="44" t="s">
        <v>82</v>
      </c>
      <c r="E216" s="45"/>
      <c r="F216" s="45"/>
      <c r="G216" s="45" t="s">
        <v>58</v>
      </c>
      <c r="H216" s="45"/>
      <c r="I216" s="44"/>
      <c r="J216" s="47" t="s">
        <v>58</v>
      </c>
      <c r="K216" s="44"/>
      <c r="L216" s="44" t="s">
        <v>76</v>
      </c>
      <c r="M216" s="44"/>
      <c r="N216" s="48"/>
      <c r="O216" s="65">
        <v>4.4200000000000003E-2</v>
      </c>
      <c r="P216" s="48" t="s">
        <v>78</v>
      </c>
      <c r="Q216" s="44"/>
      <c r="R216" s="69"/>
      <c r="S216" s="150"/>
      <c r="T216" s="44" t="s">
        <v>58</v>
      </c>
      <c r="U216" s="44" t="s">
        <v>54</v>
      </c>
      <c r="V216" s="44" t="s">
        <v>79</v>
      </c>
      <c r="W216" s="49" t="s">
        <v>58</v>
      </c>
    </row>
    <row r="217" spans="1:133" s="18" customFormat="1" ht="12.75" customHeight="1" x14ac:dyDescent="0.2">
      <c r="A217" s="2"/>
      <c r="B217" s="43"/>
      <c r="C217" s="44"/>
      <c r="D217" s="44" t="s">
        <v>84</v>
      </c>
      <c r="E217" s="45"/>
      <c r="F217" s="45"/>
      <c r="G217" s="45" t="s">
        <v>58</v>
      </c>
      <c r="H217" s="45"/>
      <c r="I217" s="44"/>
      <c r="J217" s="47" t="s">
        <v>58</v>
      </c>
      <c r="K217" s="44"/>
      <c r="L217" s="44" t="s">
        <v>76</v>
      </c>
      <c r="M217" s="44"/>
      <c r="N217" s="48"/>
      <c r="O217" s="65">
        <v>8.8499999999999995E-2</v>
      </c>
      <c r="P217" s="48" t="s">
        <v>78</v>
      </c>
      <c r="Q217" s="44"/>
      <c r="R217" s="69"/>
      <c r="S217" s="150"/>
      <c r="T217" s="44" t="s">
        <v>58</v>
      </c>
      <c r="U217" s="44" t="s">
        <v>54</v>
      </c>
      <c r="V217" s="44" t="s">
        <v>79</v>
      </c>
      <c r="W217" s="49" t="s">
        <v>58</v>
      </c>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row>
    <row r="218" spans="1:133" s="18" customFormat="1" x14ac:dyDescent="0.2">
      <c r="A218" s="2"/>
      <c r="B218" s="43"/>
      <c r="C218" s="44"/>
      <c r="D218" s="44" t="s">
        <v>211</v>
      </c>
      <c r="E218" s="45"/>
      <c r="F218" s="45"/>
      <c r="G218" s="45" t="s">
        <v>58</v>
      </c>
      <c r="H218" s="45"/>
      <c r="I218" s="44"/>
      <c r="J218" s="47" t="s">
        <v>58</v>
      </c>
      <c r="K218" s="44"/>
      <c r="L218" s="44" t="s">
        <v>76</v>
      </c>
      <c r="M218" s="44"/>
      <c r="N218" s="48"/>
      <c r="O218" s="65">
        <v>4.4200000000000003E-2</v>
      </c>
      <c r="P218" s="48" t="s">
        <v>78</v>
      </c>
      <c r="Q218" s="44"/>
      <c r="R218" s="69"/>
      <c r="S218" s="150"/>
      <c r="T218" s="44" t="s">
        <v>58</v>
      </c>
      <c r="U218" s="44" t="s">
        <v>54</v>
      </c>
      <c r="V218" s="44" t="s">
        <v>79</v>
      </c>
      <c r="W218" s="49" t="s">
        <v>58</v>
      </c>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row>
    <row r="219" spans="1:133" s="18" customFormat="1" x14ac:dyDescent="0.2">
      <c r="A219" s="2"/>
      <c r="B219" s="43"/>
      <c r="C219" s="44"/>
      <c r="D219" s="44" t="s">
        <v>212</v>
      </c>
      <c r="E219" s="45"/>
      <c r="F219" s="45"/>
      <c r="G219" s="45" t="s">
        <v>58</v>
      </c>
      <c r="H219" s="45"/>
      <c r="I219" s="44"/>
      <c r="J219" s="47" t="s">
        <v>58</v>
      </c>
      <c r="K219" s="44"/>
      <c r="L219" s="44" t="s">
        <v>76</v>
      </c>
      <c r="M219" s="44"/>
      <c r="N219" s="48"/>
      <c r="O219" s="65">
        <v>4.4200000000000003E-2</v>
      </c>
      <c r="P219" s="48" t="s">
        <v>78</v>
      </c>
      <c r="Q219" s="44"/>
      <c r="R219" s="69"/>
      <c r="S219" s="150"/>
      <c r="T219" s="44" t="s">
        <v>58</v>
      </c>
      <c r="U219" s="44" t="s">
        <v>54</v>
      </c>
      <c r="V219" s="44" t="s">
        <v>79</v>
      </c>
      <c r="W219" s="49" t="s">
        <v>58</v>
      </c>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row>
    <row r="220" spans="1:133" s="18" customFormat="1" x14ac:dyDescent="0.2">
      <c r="A220" s="2"/>
      <c r="B220" s="43"/>
      <c r="C220" s="44"/>
      <c r="D220" s="44" t="s">
        <v>213</v>
      </c>
      <c r="E220" s="45"/>
      <c r="F220" s="45"/>
      <c r="G220" s="45" t="s">
        <v>58</v>
      </c>
      <c r="H220" s="45"/>
      <c r="I220" s="44"/>
      <c r="J220" s="47" t="s">
        <v>58</v>
      </c>
      <c r="K220" s="44"/>
      <c r="L220" s="44" t="s">
        <v>76</v>
      </c>
      <c r="M220" s="44"/>
      <c r="N220" s="48"/>
      <c r="O220" s="65">
        <v>4.4200000000000003E-2</v>
      </c>
      <c r="P220" s="48" t="s">
        <v>78</v>
      </c>
      <c r="Q220" s="44"/>
      <c r="R220" s="69"/>
      <c r="S220" s="150"/>
      <c r="T220" s="44" t="s">
        <v>58</v>
      </c>
      <c r="U220" s="44" t="s">
        <v>54</v>
      </c>
      <c r="V220" s="44" t="s">
        <v>79</v>
      </c>
      <c r="W220" s="49" t="s">
        <v>58</v>
      </c>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row>
    <row r="221" spans="1:133" s="18" customFormat="1" x14ac:dyDescent="0.2">
      <c r="A221" s="2"/>
      <c r="B221" s="43"/>
      <c r="C221" s="44"/>
      <c r="D221" s="44" t="s">
        <v>214</v>
      </c>
      <c r="E221" s="45"/>
      <c r="F221" s="45"/>
      <c r="G221" s="45" t="s">
        <v>58</v>
      </c>
      <c r="H221" s="45"/>
      <c r="I221" s="44"/>
      <c r="J221" s="47" t="s">
        <v>58</v>
      </c>
      <c r="K221" s="44"/>
      <c r="L221" s="44" t="s">
        <v>76</v>
      </c>
      <c r="M221" s="44"/>
      <c r="N221" s="48"/>
      <c r="O221" s="65">
        <v>4.4200000000000003E-2</v>
      </c>
      <c r="P221" s="48" t="s">
        <v>78</v>
      </c>
      <c r="Q221" s="44"/>
      <c r="R221" s="69"/>
      <c r="S221" s="150"/>
      <c r="T221" s="44" t="s">
        <v>58</v>
      </c>
      <c r="U221" s="44" t="s">
        <v>54</v>
      </c>
      <c r="V221" s="44" t="s">
        <v>79</v>
      </c>
      <c r="W221" s="49" t="s">
        <v>58</v>
      </c>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row>
    <row r="222" spans="1:133" s="18" customFormat="1" x14ac:dyDescent="0.2">
      <c r="A222" s="2"/>
      <c r="B222" s="43"/>
      <c r="C222" s="44"/>
      <c r="D222" s="44" t="s">
        <v>215</v>
      </c>
      <c r="E222" s="45"/>
      <c r="F222" s="45"/>
      <c r="G222" s="45" t="s">
        <v>58</v>
      </c>
      <c r="H222" s="45"/>
      <c r="I222" s="44"/>
      <c r="J222" s="47" t="s">
        <v>58</v>
      </c>
      <c r="K222" s="44"/>
      <c r="L222" s="44" t="s">
        <v>76</v>
      </c>
      <c r="M222" s="44"/>
      <c r="N222" s="48"/>
      <c r="O222" s="65">
        <v>4.4200000000000003E-2</v>
      </c>
      <c r="P222" s="48" t="s">
        <v>78</v>
      </c>
      <c r="Q222" s="44"/>
      <c r="R222" s="69"/>
      <c r="S222" s="150"/>
      <c r="T222" s="44" t="s">
        <v>58</v>
      </c>
      <c r="U222" s="44" t="s">
        <v>54</v>
      </c>
      <c r="V222" s="44" t="s">
        <v>79</v>
      </c>
      <c r="W222" s="49" t="s">
        <v>58</v>
      </c>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row>
    <row r="223" spans="1:133" s="18" customFormat="1" x14ac:dyDescent="0.2">
      <c r="A223" s="2"/>
      <c r="B223" s="43"/>
      <c r="C223" s="44"/>
      <c r="D223" s="44" t="s">
        <v>88</v>
      </c>
      <c r="E223" s="45"/>
      <c r="F223" s="45"/>
      <c r="G223" s="45" t="s">
        <v>207</v>
      </c>
      <c r="H223" s="45"/>
      <c r="I223" s="44"/>
      <c r="J223" s="47" t="s">
        <v>58</v>
      </c>
      <c r="K223" s="44"/>
      <c r="L223" s="44" t="s">
        <v>76</v>
      </c>
      <c r="M223" s="44"/>
      <c r="N223" s="48"/>
      <c r="O223" s="65">
        <v>0.92</v>
      </c>
      <c r="P223" s="48" t="s">
        <v>78</v>
      </c>
      <c r="Q223" s="44"/>
      <c r="R223" s="69"/>
      <c r="S223" s="150"/>
      <c r="T223" s="44" t="s">
        <v>58</v>
      </c>
      <c r="U223" s="44" t="s">
        <v>54</v>
      </c>
      <c r="V223" s="44" t="s">
        <v>91</v>
      </c>
      <c r="W223" s="49" t="s">
        <v>208</v>
      </c>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row>
    <row r="224" spans="1:133" s="18" customFormat="1" x14ac:dyDescent="0.2">
      <c r="A224" s="2"/>
      <c r="B224" s="43"/>
      <c r="C224" s="44"/>
      <c r="D224" s="44" t="s">
        <v>93</v>
      </c>
      <c r="E224" s="45"/>
      <c r="F224" s="45"/>
      <c r="G224" s="46">
        <v>43739</v>
      </c>
      <c r="H224" s="45"/>
      <c r="I224" s="44"/>
      <c r="J224" s="44" t="s">
        <v>58</v>
      </c>
      <c r="K224" s="44"/>
      <c r="L224" s="44" t="s">
        <v>76</v>
      </c>
      <c r="M224" s="44"/>
      <c r="N224" s="48"/>
      <c r="O224" s="65">
        <v>0.92</v>
      </c>
      <c r="P224" s="48" t="s">
        <v>78</v>
      </c>
      <c r="Q224" s="44"/>
      <c r="R224" s="69"/>
      <c r="S224" s="150"/>
      <c r="T224" s="44" t="s">
        <v>58</v>
      </c>
      <c r="U224" s="44" t="s">
        <v>54</v>
      </c>
      <c r="V224" s="44" t="s">
        <v>91</v>
      </c>
      <c r="W224" s="49"/>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row>
    <row r="225" spans="1:133" s="18" customFormat="1" x14ac:dyDescent="0.2">
      <c r="A225" s="2"/>
      <c r="B225" s="43"/>
      <c r="C225" s="44"/>
      <c r="D225" s="44" t="s">
        <v>95</v>
      </c>
      <c r="E225" s="45"/>
      <c r="F225" s="45"/>
      <c r="G225" s="45" t="s">
        <v>58</v>
      </c>
      <c r="H225" s="45"/>
      <c r="I225" s="44"/>
      <c r="J225" s="44" t="s">
        <v>58</v>
      </c>
      <c r="K225" s="44"/>
      <c r="L225" s="44" t="s">
        <v>76</v>
      </c>
      <c r="M225" s="44"/>
      <c r="N225" s="48"/>
      <c r="O225" s="65">
        <v>1.83</v>
      </c>
      <c r="P225" s="48" t="s">
        <v>78</v>
      </c>
      <c r="Q225" s="44"/>
      <c r="R225" s="69"/>
      <c r="S225" s="150"/>
      <c r="T225" s="44" t="s">
        <v>58</v>
      </c>
      <c r="U225" s="44" t="s">
        <v>54</v>
      </c>
      <c r="V225" s="44" t="s">
        <v>91</v>
      </c>
      <c r="W225" s="49"/>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row>
    <row r="226" spans="1:133" s="18" customFormat="1" x14ac:dyDescent="0.2">
      <c r="A226" s="2"/>
      <c r="B226" s="43"/>
      <c r="C226" s="44"/>
      <c r="D226" s="44" t="s">
        <v>216</v>
      </c>
      <c r="E226" s="45"/>
      <c r="F226" s="45"/>
      <c r="G226" s="45" t="s">
        <v>58</v>
      </c>
      <c r="H226" s="45"/>
      <c r="I226" s="44"/>
      <c r="J226" s="44" t="s">
        <v>58</v>
      </c>
      <c r="K226" s="44"/>
      <c r="L226" s="44" t="s">
        <v>76</v>
      </c>
      <c r="M226" s="44"/>
      <c r="N226" s="48"/>
      <c r="O226" s="65">
        <v>0.92</v>
      </c>
      <c r="P226" s="48" t="s">
        <v>78</v>
      </c>
      <c r="Q226" s="44"/>
      <c r="R226" s="69"/>
      <c r="S226" s="150"/>
      <c r="T226" s="44" t="s">
        <v>58</v>
      </c>
      <c r="U226" s="44" t="s">
        <v>54</v>
      </c>
      <c r="V226" s="44" t="s">
        <v>91</v>
      </c>
      <c r="W226" s="49"/>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row>
    <row r="227" spans="1:133" s="18" customFormat="1" x14ac:dyDescent="0.2">
      <c r="A227" s="2"/>
      <c r="B227" s="43"/>
      <c r="C227" s="44"/>
      <c r="D227" s="44" t="s">
        <v>97</v>
      </c>
      <c r="E227" s="45"/>
      <c r="F227" s="45"/>
      <c r="G227" s="45" t="s">
        <v>58</v>
      </c>
      <c r="H227" s="45"/>
      <c r="I227" s="44"/>
      <c r="J227" s="44" t="s">
        <v>58</v>
      </c>
      <c r="K227" s="44"/>
      <c r="L227" s="44" t="s">
        <v>76</v>
      </c>
      <c r="M227" s="44"/>
      <c r="N227" s="48"/>
      <c r="O227" s="65">
        <v>3.67</v>
      </c>
      <c r="P227" s="48" t="s">
        <v>78</v>
      </c>
      <c r="Q227" s="44"/>
      <c r="R227" s="69"/>
      <c r="S227" s="150"/>
      <c r="T227" s="44" t="s">
        <v>58</v>
      </c>
      <c r="U227" s="44" t="s">
        <v>54</v>
      </c>
      <c r="V227" s="44" t="s">
        <v>91</v>
      </c>
      <c r="W227" s="49"/>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row>
    <row r="228" spans="1:133" s="18" customFormat="1" x14ac:dyDescent="0.2">
      <c r="A228" s="2"/>
      <c r="B228" s="43"/>
      <c r="C228" s="44"/>
      <c r="D228" s="44" t="s">
        <v>99</v>
      </c>
      <c r="E228" s="45"/>
      <c r="F228" s="45"/>
      <c r="G228" s="45" t="s">
        <v>58</v>
      </c>
      <c r="H228" s="45"/>
      <c r="I228" s="44"/>
      <c r="J228" s="44" t="s">
        <v>58</v>
      </c>
      <c r="K228" s="44"/>
      <c r="L228" s="44" t="s">
        <v>76</v>
      </c>
      <c r="M228" s="44"/>
      <c r="N228" s="48"/>
      <c r="O228" s="65">
        <v>10.18</v>
      </c>
      <c r="P228" s="48" t="s">
        <v>78</v>
      </c>
      <c r="Q228" s="44"/>
      <c r="R228" s="69"/>
      <c r="S228" s="150"/>
      <c r="T228" s="44" t="s">
        <v>58</v>
      </c>
      <c r="U228" s="44" t="s">
        <v>54</v>
      </c>
      <c r="V228" s="44" t="s">
        <v>91</v>
      </c>
      <c r="W228" s="49"/>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row>
    <row r="229" spans="1:133" ht="15" customHeight="1" x14ac:dyDescent="0.2">
      <c r="B229" s="43"/>
      <c r="C229" s="44"/>
      <c r="D229" s="44" t="s">
        <v>100</v>
      </c>
      <c r="E229" s="45"/>
      <c r="F229" s="45"/>
      <c r="G229" s="45" t="s">
        <v>58</v>
      </c>
      <c r="H229" s="45"/>
      <c r="I229" s="44"/>
      <c r="J229" s="44" t="s">
        <v>58</v>
      </c>
      <c r="K229" s="44"/>
      <c r="L229" s="44" t="s">
        <v>76</v>
      </c>
      <c r="M229" s="44"/>
      <c r="N229" s="48"/>
      <c r="O229" s="65">
        <v>10.18</v>
      </c>
      <c r="P229" s="48" t="s">
        <v>78</v>
      </c>
      <c r="Q229" s="44"/>
      <c r="R229" s="69"/>
      <c r="S229" s="150"/>
      <c r="T229" s="44" t="s">
        <v>58</v>
      </c>
      <c r="U229" s="44" t="s">
        <v>54</v>
      </c>
      <c r="V229" s="44" t="s">
        <v>91</v>
      </c>
      <c r="W229" s="49"/>
    </row>
    <row r="230" spans="1:133" ht="13.5" thickBot="1" x14ac:dyDescent="0.25">
      <c r="B230" s="50"/>
      <c r="C230" s="51"/>
      <c r="D230" s="51" t="s">
        <v>217</v>
      </c>
      <c r="E230" s="52"/>
      <c r="F230" s="52"/>
      <c r="G230" s="52" t="s">
        <v>58</v>
      </c>
      <c r="H230" s="52"/>
      <c r="I230" s="51"/>
      <c r="J230" s="51" t="s">
        <v>58</v>
      </c>
      <c r="K230" s="51"/>
      <c r="L230" s="51" t="s">
        <v>76</v>
      </c>
      <c r="M230" s="51"/>
      <c r="N230" s="54"/>
      <c r="O230" s="72">
        <v>10.18</v>
      </c>
      <c r="P230" s="54" t="s">
        <v>78</v>
      </c>
      <c r="Q230" s="51"/>
      <c r="R230" s="73"/>
      <c r="S230" s="151"/>
      <c r="T230" s="51" t="s">
        <v>58</v>
      </c>
      <c r="U230" s="51" t="s">
        <v>54</v>
      </c>
      <c r="V230" s="51" t="s">
        <v>91</v>
      </c>
      <c r="W230" s="55"/>
    </row>
    <row r="231" spans="1:133" ht="12.75" customHeight="1" x14ac:dyDescent="0.2">
      <c r="B231" s="31" t="s">
        <v>43</v>
      </c>
      <c r="C231" s="74" t="s">
        <v>221</v>
      </c>
      <c r="D231" s="32" t="s">
        <v>44</v>
      </c>
      <c r="E231" s="33">
        <v>45223</v>
      </c>
      <c r="F231" s="33">
        <v>45624</v>
      </c>
      <c r="G231" s="33">
        <v>45224</v>
      </c>
      <c r="H231" s="33">
        <v>46022</v>
      </c>
      <c r="I231" s="32" t="s">
        <v>46</v>
      </c>
      <c r="J231" s="56">
        <v>4000</v>
      </c>
      <c r="K231" s="32" t="s">
        <v>48</v>
      </c>
      <c r="L231" s="32" t="s">
        <v>49</v>
      </c>
      <c r="M231" s="34">
        <f>450/365</f>
        <v>1.2328767123287672</v>
      </c>
      <c r="N231" s="35" t="s">
        <v>50</v>
      </c>
      <c r="O231" s="57"/>
      <c r="P231" s="35"/>
      <c r="Q231" s="32" t="s">
        <v>219</v>
      </c>
      <c r="R231" s="152" t="s">
        <v>281</v>
      </c>
      <c r="S231" s="32"/>
      <c r="T231" s="32" t="s">
        <v>53</v>
      </c>
      <c r="U231" s="32" t="s">
        <v>158</v>
      </c>
      <c r="V231" s="32" t="s">
        <v>55</v>
      </c>
      <c r="W231" s="36"/>
    </row>
    <row r="232" spans="1:133" x14ac:dyDescent="0.2">
      <c r="B232" s="20"/>
      <c r="C232" s="15"/>
      <c r="D232" s="15" t="s">
        <v>63</v>
      </c>
      <c r="E232" s="37"/>
      <c r="F232" s="37"/>
      <c r="G232" s="37" t="s">
        <v>58</v>
      </c>
      <c r="H232" s="37" t="s">
        <v>234</v>
      </c>
      <c r="I232" s="15"/>
      <c r="J232" s="16">
        <v>1000</v>
      </c>
      <c r="K232" s="15" t="s">
        <v>48</v>
      </c>
      <c r="L232" s="15" t="s">
        <v>49</v>
      </c>
      <c r="M232" s="16">
        <v>0</v>
      </c>
      <c r="N232" s="39" t="s">
        <v>50</v>
      </c>
      <c r="O232" s="19"/>
      <c r="P232" s="39"/>
      <c r="Q232" s="15"/>
      <c r="R232" s="154"/>
      <c r="S232" s="15"/>
      <c r="T232" s="15" t="s">
        <v>58</v>
      </c>
      <c r="U232" s="15" t="s">
        <v>158</v>
      </c>
      <c r="V232" s="15" t="s">
        <v>55</v>
      </c>
      <c r="W232" s="40"/>
    </row>
    <row r="233" spans="1:133" x14ac:dyDescent="0.2">
      <c r="B233" s="20"/>
      <c r="C233" s="15"/>
      <c r="D233" s="15" t="s">
        <v>60</v>
      </c>
      <c r="E233" s="37"/>
      <c r="F233" s="37"/>
      <c r="G233" s="37" t="s">
        <v>58</v>
      </c>
      <c r="H233" s="37" t="s">
        <v>234</v>
      </c>
      <c r="I233" s="15"/>
      <c r="J233" s="16">
        <v>4000</v>
      </c>
      <c r="K233" s="15" t="s">
        <v>48</v>
      </c>
      <c r="L233" s="15" t="s">
        <v>49</v>
      </c>
      <c r="M233" s="16">
        <v>0</v>
      </c>
      <c r="N233" s="39" t="s">
        <v>50</v>
      </c>
      <c r="O233" s="19"/>
      <c r="P233" s="39"/>
      <c r="Q233" s="15"/>
      <c r="R233" s="154"/>
      <c r="S233" s="63"/>
      <c r="T233" s="15" t="s">
        <v>58</v>
      </c>
      <c r="U233" s="15" t="s">
        <v>158</v>
      </c>
      <c r="V233" s="15" t="s">
        <v>55</v>
      </c>
      <c r="W233" s="40"/>
    </row>
    <row r="234" spans="1:133" x14ac:dyDescent="0.2">
      <c r="B234" s="20"/>
      <c r="C234" s="15"/>
      <c r="D234" s="15" t="s">
        <v>61</v>
      </c>
      <c r="E234" s="37"/>
      <c r="F234" s="37"/>
      <c r="G234" s="37" t="s">
        <v>58</v>
      </c>
      <c r="H234" s="37" t="s">
        <v>234</v>
      </c>
      <c r="I234" s="15"/>
      <c r="J234" s="16">
        <v>1000</v>
      </c>
      <c r="K234" s="15" t="s">
        <v>48</v>
      </c>
      <c r="L234" s="15" t="s">
        <v>49</v>
      </c>
      <c r="M234" s="16">
        <v>0</v>
      </c>
      <c r="N234" s="39" t="s">
        <v>50</v>
      </c>
      <c r="O234" s="19"/>
      <c r="P234" s="39"/>
      <c r="Q234" s="15"/>
      <c r="R234" s="154"/>
      <c r="S234" s="63"/>
      <c r="T234" s="15" t="s">
        <v>58</v>
      </c>
      <c r="U234" s="15" t="s">
        <v>158</v>
      </c>
      <c r="V234" s="15" t="s">
        <v>55</v>
      </c>
      <c r="W234" s="40"/>
    </row>
    <row r="235" spans="1:133" x14ac:dyDescent="0.2">
      <c r="B235" s="20"/>
      <c r="C235" s="15"/>
      <c r="D235" s="15" t="s">
        <v>71</v>
      </c>
      <c r="E235" s="37"/>
      <c r="F235" s="37"/>
      <c r="G235" s="37" t="s">
        <v>58</v>
      </c>
      <c r="H235" s="37" t="s">
        <v>234</v>
      </c>
      <c r="I235" s="15"/>
      <c r="J235" s="16">
        <v>160000</v>
      </c>
      <c r="K235" s="15" t="s">
        <v>73</v>
      </c>
      <c r="L235" s="15" t="s">
        <v>49</v>
      </c>
      <c r="M235" s="81">
        <v>0</v>
      </c>
      <c r="N235" s="39" t="s">
        <v>50</v>
      </c>
      <c r="O235" s="19"/>
      <c r="P235" s="39"/>
      <c r="Q235" s="15"/>
      <c r="R235" s="154"/>
      <c r="S235" s="63"/>
      <c r="T235" s="15" t="s">
        <v>58</v>
      </c>
      <c r="U235" s="15" t="s">
        <v>158</v>
      </c>
      <c r="V235" s="15" t="s">
        <v>55</v>
      </c>
      <c r="W235" s="40"/>
    </row>
    <row r="236" spans="1:133" s="18" customFormat="1" ht="12.75" customHeight="1" x14ac:dyDescent="0.2">
      <c r="A236" s="2"/>
      <c r="B236" s="43"/>
      <c r="C236" s="44"/>
      <c r="D236" s="44" t="s">
        <v>74</v>
      </c>
      <c r="E236" s="45"/>
      <c r="F236" s="45"/>
      <c r="G236" s="45" t="s">
        <v>58</v>
      </c>
      <c r="H236" s="45" t="s">
        <v>58</v>
      </c>
      <c r="I236" s="44"/>
      <c r="J236" s="47" t="s">
        <v>75</v>
      </c>
      <c r="K236" s="44"/>
      <c r="L236" s="44" t="s">
        <v>76</v>
      </c>
      <c r="M236" s="47"/>
      <c r="N236" s="48"/>
      <c r="O236" s="48">
        <v>0.10390000000000001</v>
      </c>
      <c r="P236" s="48" t="s">
        <v>78</v>
      </c>
      <c r="Q236" s="44"/>
      <c r="R236" s="94"/>
      <c r="S236" s="149" t="s">
        <v>220</v>
      </c>
      <c r="T236" s="44" t="s">
        <v>58</v>
      </c>
      <c r="U236" s="44" t="s">
        <v>158</v>
      </c>
      <c r="V236" s="44" t="s">
        <v>79</v>
      </c>
      <c r="W236" s="49" t="s">
        <v>80</v>
      </c>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row>
    <row r="237" spans="1:133" s="18" customFormat="1" x14ac:dyDescent="0.2">
      <c r="A237" s="2"/>
      <c r="B237" s="43"/>
      <c r="C237" s="44"/>
      <c r="D237" s="44" t="s">
        <v>81</v>
      </c>
      <c r="E237" s="45"/>
      <c r="F237" s="45"/>
      <c r="G237" s="45" t="s">
        <v>58</v>
      </c>
      <c r="H237" s="45" t="s">
        <v>58</v>
      </c>
      <c r="I237" s="44"/>
      <c r="J237" s="47" t="s">
        <v>58</v>
      </c>
      <c r="K237" s="44"/>
      <c r="L237" s="44" t="s">
        <v>76</v>
      </c>
      <c r="M237" s="47"/>
      <c r="N237" s="48"/>
      <c r="O237" s="48">
        <v>0.10390000000000001</v>
      </c>
      <c r="P237" s="48" t="s">
        <v>78</v>
      </c>
      <c r="Q237" s="44"/>
      <c r="R237" s="94"/>
      <c r="S237" s="150"/>
      <c r="T237" s="44" t="s">
        <v>58</v>
      </c>
      <c r="U237" s="44" t="s">
        <v>158</v>
      </c>
      <c r="V237" s="44" t="s">
        <v>79</v>
      </c>
      <c r="W237" s="49" t="s">
        <v>58</v>
      </c>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row>
    <row r="238" spans="1:133" s="18" customFormat="1" x14ac:dyDescent="0.2">
      <c r="A238" s="2"/>
      <c r="B238" s="43"/>
      <c r="C238" s="44"/>
      <c r="D238" s="44" t="s">
        <v>82</v>
      </c>
      <c r="E238" s="45"/>
      <c r="F238" s="45"/>
      <c r="G238" s="45" t="s">
        <v>58</v>
      </c>
      <c r="H238" s="45" t="s">
        <v>58</v>
      </c>
      <c r="I238" s="44"/>
      <c r="J238" s="47" t="s">
        <v>58</v>
      </c>
      <c r="K238" s="44"/>
      <c r="L238" s="44" t="s">
        <v>76</v>
      </c>
      <c r="M238" s="47"/>
      <c r="N238" s="48"/>
      <c r="O238" s="48">
        <v>5.1900000000000002E-2</v>
      </c>
      <c r="P238" s="48" t="s">
        <v>78</v>
      </c>
      <c r="Q238" s="44"/>
      <c r="R238" s="94"/>
      <c r="S238" s="150"/>
      <c r="T238" s="44" t="s">
        <v>58</v>
      </c>
      <c r="U238" s="44" t="s">
        <v>158</v>
      </c>
      <c r="V238" s="44" t="s">
        <v>79</v>
      </c>
      <c r="W238" s="49" t="s">
        <v>58</v>
      </c>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row>
    <row r="239" spans="1:133" s="18" customFormat="1" x14ac:dyDescent="0.2">
      <c r="A239" s="2"/>
      <c r="B239" s="43"/>
      <c r="C239" s="44"/>
      <c r="D239" s="44" t="s">
        <v>84</v>
      </c>
      <c r="E239" s="45"/>
      <c r="F239" s="45"/>
      <c r="G239" s="45" t="s">
        <v>58</v>
      </c>
      <c r="H239" s="45" t="s">
        <v>58</v>
      </c>
      <c r="I239" s="44"/>
      <c r="J239" s="47" t="s">
        <v>58</v>
      </c>
      <c r="K239" s="44"/>
      <c r="L239" s="44" t="s">
        <v>76</v>
      </c>
      <c r="M239" s="47"/>
      <c r="N239" s="48"/>
      <c r="O239" s="48">
        <v>0.10390000000000001</v>
      </c>
      <c r="P239" s="48" t="s">
        <v>78</v>
      </c>
      <c r="Q239" s="44"/>
      <c r="R239" s="94"/>
      <c r="S239" s="150"/>
      <c r="T239" s="44" t="s">
        <v>58</v>
      </c>
      <c r="U239" s="44" t="s">
        <v>158</v>
      </c>
      <c r="V239" s="44" t="s">
        <v>79</v>
      </c>
      <c r="W239" s="49" t="s">
        <v>58</v>
      </c>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row>
    <row r="240" spans="1:133" s="18" customFormat="1" x14ac:dyDescent="0.2">
      <c r="A240" s="2"/>
      <c r="B240" s="43"/>
      <c r="C240" s="44"/>
      <c r="D240" s="44" t="s">
        <v>85</v>
      </c>
      <c r="E240" s="45"/>
      <c r="F240" s="45"/>
      <c r="G240" s="45" t="s">
        <v>58</v>
      </c>
      <c r="H240" s="45" t="s">
        <v>58</v>
      </c>
      <c r="I240" s="44"/>
      <c r="J240" s="47" t="s">
        <v>58</v>
      </c>
      <c r="K240" s="44"/>
      <c r="L240" s="44" t="s">
        <v>76</v>
      </c>
      <c r="M240" s="47"/>
      <c r="N240" s="48"/>
      <c r="O240" s="48">
        <v>5.1900000000000002E-2</v>
      </c>
      <c r="P240" s="48" t="s">
        <v>78</v>
      </c>
      <c r="Q240" s="44"/>
      <c r="R240" s="94"/>
      <c r="S240" s="150"/>
      <c r="T240" s="44" t="s">
        <v>58</v>
      </c>
      <c r="U240" s="44" t="s">
        <v>158</v>
      </c>
      <c r="V240" s="44" t="s">
        <v>79</v>
      </c>
      <c r="W240" s="49" t="s">
        <v>58</v>
      </c>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row>
    <row r="241" spans="1:133" s="18" customFormat="1" x14ac:dyDescent="0.2">
      <c r="A241" s="2"/>
      <c r="B241" s="43"/>
      <c r="C241" s="44"/>
      <c r="D241" s="44" t="s">
        <v>87</v>
      </c>
      <c r="E241" s="45"/>
      <c r="F241" s="45"/>
      <c r="G241" s="45" t="s">
        <v>58</v>
      </c>
      <c r="H241" s="45" t="s">
        <v>58</v>
      </c>
      <c r="I241" s="44"/>
      <c r="J241" s="47" t="s">
        <v>58</v>
      </c>
      <c r="K241" s="44"/>
      <c r="L241" s="44" t="s">
        <v>76</v>
      </c>
      <c r="M241" s="47"/>
      <c r="N241" s="48"/>
      <c r="O241" s="48">
        <v>5.1900000000000002E-2</v>
      </c>
      <c r="P241" s="48" t="s">
        <v>78</v>
      </c>
      <c r="Q241" s="44"/>
      <c r="R241" s="94"/>
      <c r="S241" s="150"/>
      <c r="T241" s="44" t="s">
        <v>58</v>
      </c>
      <c r="U241" s="44" t="s">
        <v>158</v>
      </c>
      <c r="V241" s="44" t="s">
        <v>79</v>
      </c>
      <c r="W241" s="49" t="s">
        <v>58</v>
      </c>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row>
    <row r="242" spans="1:133" s="18" customFormat="1" x14ac:dyDescent="0.2">
      <c r="A242" s="2"/>
      <c r="B242" s="43"/>
      <c r="C242" s="44"/>
      <c r="D242" s="44" t="s">
        <v>88</v>
      </c>
      <c r="E242" s="45"/>
      <c r="F242" s="45"/>
      <c r="G242" s="45" t="s">
        <v>58</v>
      </c>
      <c r="H242" s="45" t="s">
        <v>58</v>
      </c>
      <c r="I242" s="44"/>
      <c r="J242" s="47" t="s">
        <v>58</v>
      </c>
      <c r="K242" s="44"/>
      <c r="L242" s="44" t="s">
        <v>76</v>
      </c>
      <c r="M242" s="47"/>
      <c r="N242" s="48"/>
      <c r="O242" s="48">
        <v>1.0633999999999999</v>
      </c>
      <c r="P242" s="48" t="s">
        <v>78</v>
      </c>
      <c r="Q242" s="44"/>
      <c r="R242" s="94"/>
      <c r="S242" s="150"/>
      <c r="T242" s="44" t="s">
        <v>58</v>
      </c>
      <c r="U242" s="44" t="s">
        <v>158</v>
      </c>
      <c r="V242" s="44" t="s">
        <v>91</v>
      </c>
      <c r="W242" s="49"/>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row>
    <row r="243" spans="1:133" s="18" customFormat="1" x14ac:dyDescent="0.2">
      <c r="A243" s="2"/>
      <c r="B243" s="43"/>
      <c r="C243" s="44"/>
      <c r="D243" s="44" t="s">
        <v>93</v>
      </c>
      <c r="E243" s="45"/>
      <c r="F243" s="45"/>
      <c r="G243" s="45" t="s">
        <v>58</v>
      </c>
      <c r="H243" s="45" t="s">
        <v>58</v>
      </c>
      <c r="I243" s="44"/>
      <c r="J243" s="47" t="s">
        <v>58</v>
      </c>
      <c r="K243" s="44"/>
      <c r="L243" s="44" t="s">
        <v>76</v>
      </c>
      <c r="M243" s="47"/>
      <c r="N243" s="48"/>
      <c r="O243" s="48">
        <v>1.0633999999999999</v>
      </c>
      <c r="P243" s="48" t="s">
        <v>78</v>
      </c>
      <c r="Q243" s="44"/>
      <c r="R243" s="94"/>
      <c r="S243" s="150"/>
      <c r="T243" s="44" t="s">
        <v>58</v>
      </c>
      <c r="U243" s="44" t="s">
        <v>158</v>
      </c>
      <c r="V243" s="44" t="s">
        <v>91</v>
      </c>
      <c r="W243" s="49"/>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row>
    <row r="244" spans="1:133" s="18" customFormat="1" x14ac:dyDescent="0.2">
      <c r="A244" s="2"/>
      <c r="B244" s="43"/>
      <c r="C244" s="44"/>
      <c r="D244" s="44" t="s">
        <v>95</v>
      </c>
      <c r="E244" s="45"/>
      <c r="F244" s="45"/>
      <c r="G244" s="45" t="s">
        <v>58</v>
      </c>
      <c r="H244" s="45" t="s">
        <v>58</v>
      </c>
      <c r="I244" s="44"/>
      <c r="J244" s="47" t="s">
        <v>58</v>
      </c>
      <c r="K244" s="44"/>
      <c r="L244" s="44" t="s">
        <v>76</v>
      </c>
      <c r="M244" s="47"/>
      <c r="N244" s="48"/>
      <c r="O244" s="48">
        <f>O243*2</f>
        <v>2.1267999999999998</v>
      </c>
      <c r="P244" s="48" t="s">
        <v>78</v>
      </c>
      <c r="Q244" s="44"/>
      <c r="R244" s="94"/>
      <c r="S244" s="150"/>
      <c r="T244" s="44" t="s">
        <v>58</v>
      </c>
      <c r="U244" s="44" t="s">
        <v>158</v>
      </c>
      <c r="V244" s="44" t="s">
        <v>91</v>
      </c>
      <c r="W244" s="49"/>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row>
    <row r="245" spans="1:133" s="18" customFormat="1" x14ac:dyDescent="0.2">
      <c r="A245" s="2"/>
      <c r="B245" s="43"/>
      <c r="C245" s="44"/>
      <c r="D245" s="44" t="s">
        <v>97</v>
      </c>
      <c r="E245" s="45"/>
      <c r="F245" s="45"/>
      <c r="G245" s="45" t="s">
        <v>58</v>
      </c>
      <c r="H245" s="45" t="s">
        <v>58</v>
      </c>
      <c r="I245" s="44"/>
      <c r="J245" s="47" t="s">
        <v>58</v>
      </c>
      <c r="K245" s="44"/>
      <c r="L245" s="44" t="s">
        <v>76</v>
      </c>
      <c r="M245" s="47"/>
      <c r="N245" s="48"/>
      <c r="O245" s="48">
        <v>4.2309999999999999</v>
      </c>
      <c r="P245" s="48" t="s">
        <v>78</v>
      </c>
      <c r="Q245" s="44"/>
      <c r="R245" s="94"/>
      <c r="S245" s="150"/>
      <c r="T245" s="44" t="s">
        <v>58</v>
      </c>
      <c r="U245" s="44" t="s">
        <v>158</v>
      </c>
      <c r="V245" s="44" t="s">
        <v>91</v>
      </c>
      <c r="W245" s="49"/>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row>
    <row r="246" spans="1:133" s="18" customFormat="1" x14ac:dyDescent="0.2">
      <c r="A246" s="2"/>
      <c r="B246" s="43"/>
      <c r="C246" s="44"/>
      <c r="D246" s="44" t="s">
        <v>99</v>
      </c>
      <c r="E246" s="45"/>
      <c r="F246" s="45"/>
      <c r="G246" s="45" t="s">
        <v>58</v>
      </c>
      <c r="H246" s="45" t="s">
        <v>58</v>
      </c>
      <c r="I246" s="44"/>
      <c r="J246" s="47" t="s">
        <v>58</v>
      </c>
      <c r="K246" s="44"/>
      <c r="L246" s="44" t="s">
        <v>76</v>
      </c>
      <c r="M246" s="47"/>
      <c r="N246" s="48"/>
      <c r="O246" s="48">
        <v>11.731299999999999</v>
      </c>
      <c r="P246" s="48" t="s">
        <v>78</v>
      </c>
      <c r="Q246" s="44"/>
      <c r="R246" s="94"/>
      <c r="S246" s="150"/>
      <c r="T246" s="44" t="s">
        <v>58</v>
      </c>
      <c r="U246" s="44" t="s">
        <v>158</v>
      </c>
      <c r="V246" s="44" t="s">
        <v>91</v>
      </c>
      <c r="W246" s="49"/>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row>
    <row r="247" spans="1:133" s="18" customFormat="1" ht="13.5" thickBot="1" x14ac:dyDescent="0.25">
      <c r="A247" s="2"/>
      <c r="B247" s="50"/>
      <c r="C247" s="51"/>
      <c r="D247" s="51" t="s">
        <v>100</v>
      </c>
      <c r="E247" s="52"/>
      <c r="F247" s="52"/>
      <c r="G247" s="52" t="s">
        <v>58</v>
      </c>
      <c r="H247" s="52" t="s">
        <v>58</v>
      </c>
      <c r="I247" s="51"/>
      <c r="J247" s="53" t="s">
        <v>58</v>
      </c>
      <c r="K247" s="51"/>
      <c r="L247" s="51" t="s">
        <v>76</v>
      </c>
      <c r="M247" s="53"/>
      <c r="N247" s="54"/>
      <c r="O247" s="54">
        <v>11.731299999999999</v>
      </c>
      <c r="P247" s="54" t="s">
        <v>78</v>
      </c>
      <c r="Q247" s="51"/>
      <c r="R247" s="83"/>
      <c r="S247" s="151"/>
      <c r="T247" s="51" t="s">
        <v>58</v>
      </c>
      <c r="U247" s="51" t="s">
        <v>158</v>
      </c>
      <c r="V247" s="51" t="s">
        <v>91</v>
      </c>
      <c r="W247" s="55"/>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row>
    <row r="248" spans="1:133" x14ac:dyDescent="0.2">
      <c r="B248" s="31" t="s">
        <v>43</v>
      </c>
      <c r="C248" s="74" t="s">
        <v>229</v>
      </c>
      <c r="D248" s="32" t="s">
        <v>44</v>
      </c>
      <c r="E248" s="33">
        <v>44824</v>
      </c>
      <c r="F248" s="33">
        <v>45405</v>
      </c>
      <c r="G248" s="33">
        <v>44927</v>
      </c>
      <c r="H248" s="33">
        <v>46387</v>
      </c>
      <c r="I248" s="32" t="s">
        <v>46</v>
      </c>
      <c r="J248" s="56">
        <v>8000</v>
      </c>
      <c r="K248" s="32" t="s">
        <v>48</v>
      </c>
      <c r="L248" s="32" t="s">
        <v>49</v>
      </c>
      <c r="M248" s="34">
        <f>346.75/365</f>
        <v>0.95</v>
      </c>
      <c r="N248" s="35" t="s">
        <v>50</v>
      </c>
      <c r="O248" s="35"/>
      <c r="P248" s="35"/>
      <c r="Q248" s="32" t="s">
        <v>222</v>
      </c>
      <c r="R248" s="152" t="s">
        <v>282</v>
      </c>
      <c r="S248" s="32"/>
      <c r="T248" s="32" t="s">
        <v>53</v>
      </c>
      <c r="U248" s="32" t="s">
        <v>54</v>
      </c>
      <c r="V248" s="32" t="s">
        <v>55</v>
      </c>
      <c r="W248" s="95"/>
    </row>
    <row r="249" spans="1:133" x14ac:dyDescent="0.2">
      <c r="B249" s="20"/>
      <c r="C249" s="15"/>
      <c r="D249" s="38" t="s">
        <v>60</v>
      </c>
      <c r="E249" s="37"/>
      <c r="F249" s="37"/>
      <c r="G249" s="37" t="s">
        <v>58</v>
      </c>
      <c r="H249" s="37" t="s">
        <v>58</v>
      </c>
      <c r="I249" s="15"/>
      <c r="J249" s="93">
        <v>8000</v>
      </c>
      <c r="K249" s="38" t="s">
        <v>48</v>
      </c>
      <c r="L249" s="38" t="s">
        <v>49</v>
      </c>
      <c r="M249" s="93">
        <v>0</v>
      </c>
      <c r="N249" s="79" t="s">
        <v>50</v>
      </c>
      <c r="O249" s="79"/>
      <c r="P249" s="79"/>
      <c r="Q249" s="38"/>
      <c r="R249" s="153"/>
      <c r="S249" s="38"/>
      <c r="T249" s="15" t="s">
        <v>58</v>
      </c>
      <c r="U249" s="15" t="s">
        <v>54</v>
      </c>
      <c r="V249" s="38" t="s">
        <v>55</v>
      </c>
      <c r="W249" s="99"/>
    </row>
    <row r="250" spans="1:133" x14ac:dyDescent="0.2">
      <c r="B250" s="20"/>
      <c r="C250" s="15"/>
      <c r="D250" s="15" t="s">
        <v>61</v>
      </c>
      <c r="E250" s="37"/>
      <c r="F250" s="37"/>
      <c r="G250" s="37" t="s">
        <v>58</v>
      </c>
      <c r="H250" s="37" t="s">
        <v>58</v>
      </c>
      <c r="I250" s="15"/>
      <c r="J250" s="16">
        <v>2000</v>
      </c>
      <c r="K250" s="15" t="s">
        <v>48</v>
      </c>
      <c r="L250" s="15" t="s">
        <v>49</v>
      </c>
      <c r="M250" s="16">
        <v>0</v>
      </c>
      <c r="N250" s="39" t="s">
        <v>50</v>
      </c>
      <c r="O250" s="39"/>
      <c r="P250" s="39"/>
      <c r="Q250" s="15"/>
      <c r="R250" s="153"/>
      <c r="S250" s="15"/>
      <c r="T250" s="15" t="s">
        <v>58</v>
      </c>
      <c r="U250" s="15" t="s">
        <v>54</v>
      </c>
      <c r="V250" s="15" t="s">
        <v>55</v>
      </c>
      <c r="W250" s="96"/>
    </row>
    <row r="251" spans="1:133" x14ac:dyDescent="0.2">
      <c r="B251" s="20"/>
      <c r="C251" s="15"/>
      <c r="D251" s="15" t="s">
        <v>63</v>
      </c>
      <c r="E251" s="37"/>
      <c r="F251" s="37"/>
      <c r="G251" s="37" t="s">
        <v>58</v>
      </c>
      <c r="H251" s="37" t="s">
        <v>58</v>
      </c>
      <c r="I251" s="15"/>
      <c r="J251" s="16">
        <v>2000</v>
      </c>
      <c r="K251" s="15" t="s">
        <v>48</v>
      </c>
      <c r="L251" s="15" t="s">
        <v>49</v>
      </c>
      <c r="M251" s="16">
        <v>0</v>
      </c>
      <c r="N251" s="39" t="s">
        <v>50</v>
      </c>
      <c r="O251" s="39"/>
      <c r="P251" s="39"/>
      <c r="Q251" s="15"/>
      <c r="R251" s="153"/>
      <c r="S251" s="15"/>
      <c r="T251" s="15" t="s">
        <v>58</v>
      </c>
      <c r="U251" s="15" t="s">
        <v>54</v>
      </c>
      <c r="V251" s="15" t="s">
        <v>55</v>
      </c>
      <c r="W251" s="96"/>
    </row>
    <row r="252" spans="1:133" x14ac:dyDescent="0.2">
      <c r="B252" s="20"/>
      <c r="C252" s="15"/>
      <c r="D252" s="15" t="s">
        <v>57</v>
      </c>
      <c r="E252" s="37"/>
      <c r="F252" s="37"/>
      <c r="G252" s="37" t="s">
        <v>58</v>
      </c>
      <c r="H252" s="37" t="s">
        <v>58</v>
      </c>
      <c r="I252" s="15"/>
      <c r="J252" s="16">
        <v>4000</v>
      </c>
      <c r="K252" s="15" t="s">
        <v>48</v>
      </c>
      <c r="L252" s="15" t="s">
        <v>49</v>
      </c>
      <c r="M252" s="16">
        <v>0</v>
      </c>
      <c r="N252" s="39" t="s">
        <v>50</v>
      </c>
      <c r="O252" s="39"/>
      <c r="P252" s="39"/>
      <c r="Q252" s="15"/>
      <c r="R252" s="153"/>
      <c r="S252" s="63"/>
      <c r="T252" s="15" t="s">
        <v>58</v>
      </c>
      <c r="U252" s="15" t="s">
        <v>54</v>
      </c>
      <c r="V252" s="15" t="s">
        <v>55</v>
      </c>
      <c r="W252" s="96"/>
    </row>
    <row r="253" spans="1:133" x14ac:dyDescent="0.2">
      <c r="B253" s="20"/>
      <c r="C253" s="15"/>
      <c r="D253" s="15" t="s">
        <v>64</v>
      </c>
      <c r="E253" s="37"/>
      <c r="F253" s="37"/>
      <c r="G253" s="37" t="s">
        <v>58</v>
      </c>
      <c r="H253" s="37" t="s">
        <v>58</v>
      </c>
      <c r="I253" s="15"/>
      <c r="J253" s="16">
        <v>2000</v>
      </c>
      <c r="K253" s="15" t="s">
        <v>48</v>
      </c>
      <c r="L253" s="15" t="s">
        <v>49</v>
      </c>
      <c r="M253" s="16">
        <v>0</v>
      </c>
      <c r="N253" s="39" t="s">
        <v>50</v>
      </c>
      <c r="O253" s="39"/>
      <c r="P253" s="39"/>
      <c r="Q253" s="15"/>
      <c r="R253" s="153"/>
      <c r="S253" s="63"/>
      <c r="T253" s="15" t="s">
        <v>58</v>
      </c>
      <c r="U253" s="15" t="s">
        <v>54</v>
      </c>
      <c r="V253" s="15" t="s">
        <v>55</v>
      </c>
      <c r="W253" s="96"/>
    </row>
    <row r="254" spans="1:133" x14ac:dyDescent="0.2">
      <c r="B254" s="20"/>
      <c r="C254" s="15"/>
      <c r="D254" s="15" t="s">
        <v>71</v>
      </c>
      <c r="E254" s="37"/>
      <c r="F254" s="37"/>
      <c r="G254" s="37" t="s">
        <v>147</v>
      </c>
      <c r="H254" s="37" t="s">
        <v>58</v>
      </c>
      <c r="I254" s="15"/>
      <c r="J254" s="16">
        <v>320000</v>
      </c>
      <c r="K254" s="15" t="s">
        <v>73</v>
      </c>
      <c r="L254" s="15" t="s">
        <v>49</v>
      </c>
      <c r="M254" s="16">
        <v>0</v>
      </c>
      <c r="N254" s="39" t="s">
        <v>50</v>
      </c>
      <c r="O254" s="39"/>
      <c r="P254" s="39"/>
      <c r="Q254" s="15"/>
      <c r="R254" s="153"/>
      <c r="S254" s="63"/>
      <c r="T254" s="15" t="s">
        <v>58</v>
      </c>
      <c r="U254" s="15" t="s">
        <v>54</v>
      </c>
      <c r="V254" s="15" t="s">
        <v>55</v>
      </c>
      <c r="W254" s="40" t="s">
        <v>224</v>
      </c>
    </row>
    <row r="255" spans="1:133" x14ac:dyDescent="0.2">
      <c r="B255" s="20"/>
      <c r="C255" s="15"/>
      <c r="D255" s="15" t="s">
        <v>225</v>
      </c>
      <c r="E255" s="37"/>
      <c r="F255" s="37"/>
      <c r="G255" s="37">
        <v>45413</v>
      </c>
      <c r="H255" s="37">
        <v>45667</v>
      </c>
      <c r="I255" s="15"/>
      <c r="J255" s="16">
        <v>80000</v>
      </c>
      <c r="K255" s="15" t="s">
        <v>73</v>
      </c>
      <c r="L255" s="15" t="s">
        <v>49</v>
      </c>
      <c r="M255" s="16">
        <v>0</v>
      </c>
      <c r="N255" s="39" t="s">
        <v>50</v>
      </c>
      <c r="O255" s="39"/>
      <c r="P255" s="39"/>
      <c r="Q255" s="15"/>
      <c r="R255" s="154"/>
      <c r="S255" s="63"/>
      <c r="T255" s="15" t="s">
        <v>58</v>
      </c>
      <c r="U255" s="15" t="s">
        <v>54</v>
      </c>
      <c r="V255" s="15" t="s">
        <v>79</v>
      </c>
      <c r="W255" s="41" t="s">
        <v>226</v>
      </c>
    </row>
    <row r="256" spans="1:133" ht="12.75" customHeight="1" x14ac:dyDescent="0.2">
      <c r="B256" s="43"/>
      <c r="C256" s="44"/>
      <c r="D256" s="44" t="s">
        <v>74</v>
      </c>
      <c r="E256" s="45"/>
      <c r="F256" s="45"/>
      <c r="G256" s="45">
        <v>44825</v>
      </c>
      <c r="H256" s="45">
        <v>46387</v>
      </c>
      <c r="I256" s="44"/>
      <c r="J256" s="47" t="s">
        <v>75</v>
      </c>
      <c r="K256" s="44"/>
      <c r="L256" s="44" t="s">
        <v>76</v>
      </c>
      <c r="M256" s="44"/>
      <c r="N256" s="48"/>
      <c r="O256" s="65">
        <v>9.6799999999999997E-2</v>
      </c>
      <c r="P256" s="48" t="s">
        <v>78</v>
      </c>
      <c r="Q256" s="44"/>
      <c r="R256" s="69"/>
      <c r="S256" s="149" t="s">
        <v>223</v>
      </c>
      <c r="T256" s="44" t="s">
        <v>58</v>
      </c>
      <c r="U256" s="44" t="s">
        <v>54</v>
      </c>
      <c r="V256" s="44" t="s">
        <v>79</v>
      </c>
      <c r="W256" s="49" t="s">
        <v>80</v>
      </c>
    </row>
    <row r="257" spans="2:23" ht="15" customHeight="1" x14ac:dyDescent="0.2">
      <c r="B257" s="43"/>
      <c r="C257" s="44"/>
      <c r="D257" s="44" t="s">
        <v>81</v>
      </c>
      <c r="E257" s="45"/>
      <c r="F257" s="45"/>
      <c r="G257" s="45" t="s">
        <v>58</v>
      </c>
      <c r="H257" s="45" t="s">
        <v>58</v>
      </c>
      <c r="I257" s="44"/>
      <c r="J257" s="47" t="s">
        <v>58</v>
      </c>
      <c r="K257" s="44"/>
      <c r="L257" s="44" t="s">
        <v>76</v>
      </c>
      <c r="M257" s="44"/>
      <c r="N257" s="48"/>
      <c r="O257" s="65">
        <v>9.6799999999999997E-2</v>
      </c>
      <c r="P257" s="48" t="s">
        <v>78</v>
      </c>
      <c r="Q257" s="44"/>
      <c r="R257" s="69"/>
      <c r="S257" s="150"/>
      <c r="T257" s="44" t="s">
        <v>58</v>
      </c>
      <c r="U257" s="44" t="s">
        <v>54</v>
      </c>
      <c r="V257" s="44" t="s">
        <v>79</v>
      </c>
      <c r="W257" s="49" t="s">
        <v>58</v>
      </c>
    </row>
    <row r="258" spans="2:23" ht="12.75" customHeight="1" x14ac:dyDescent="0.2">
      <c r="B258" s="43"/>
      <c r="C258" s="44"/>
      <c r="D258" s="44" t="s">
        <v>82</v>
      </c>
      <c r="E258" s="45"/>
      <c r="F258" s="45"/>
      <c r="G258" s="45" t="s">
        <v>58</v>
      </c>
      <c r="H258" s="45" t="s">
        <v>58</v>
      </c>
      <c r="I258" s="44"/>
      <c r="J258" s="47" t="s">
        <v>58</v>
      </c>
      <c r="K258" s="44"/>
      <c r="L258" s="44" t="s">
        <v>76</v>
      </c>
      <c r="M258" s="44"/>
      <c r="N258" s="48"/>
      <c r="O258" s="65">
        <v>4.8399999999999999E-2</v>
      </c>
      <c r="P258" s="48" t="s">
        <v>78</v>
      </c>
      <c r="Q258" s="44"/>
      <c r="R258" s="69"/>
      <c r="S258" s="150"/>
      <c r="T258" s="44" t="s">
        <v>58</v>
      </c>
      <c r="U258" s="44" t="s">
        <v>54</v>
      </c>
      <c r="V258" s="44" t="s">
        <v>79</v>
      </c>
      <c r="W258" s="49" t="s">
        <v>58</v>
      </c>
    </row>
    <row r="259" spans="2:23" ht="15" customHeight="1" x14ac:dyDescent="0.2">
      <c r="B259" s="43"/>
      <c r="C259" s="44"/>
      <c r="D259" s="44" t="s">
        <v>84</v>
      </c>
      <c r="E259" s="45"/>
      <c r="F259" s="45"/>
      <c r="G259" s="45" t="s">
        <v>58</v>
      </c>
      <c r="H259" s="45" t="s">
        <v>58</v>
      </c>
      <c r="I259" s="44"/>
      <c r="J259" s="47" t="s">
        <v>58</v>
      </c>
      <c r="K259" s="44"/>
      <c r="L259" s="44" t="s">
        <v>76</v>
      </c>
      <c r="M259" s="44"/>
      <c r="N259" s="48"/>
      <c r="O259" s="65">
        <v>9.6799999999999997E-2</v>
      </c>
      <c r="P259" s="48" t="s">
        <v>78</v>
      </c>
      <c r="Q259" s="44"/>
      <c r="R259" s="69"/>
      <c r="S259" s="150"/>
      <c r="T259" s="44" t="s">
        <v>58</v>
      </c>
      <c r="U259" s="44" t="s">
        <v>54</v>
      </c>
      <c r="V259" s="44" t="s">
        <v>79</v>
      </c>
      <c r="W259" s="49" t="s">
        <v>58</v>
      </c>
    </row>
    <row r="260" spans="2:23" ht="15" customHeight="1" x14ac:dyDescent="0.2">
      <c r="B260" s="43"/>
      <c r="C260" s="44"/>
      <c r="D260" s="44" t="s">
        <v>85</v>
      </c>
      <c r="E260" s="45"/>
      <c r="F260" s="45"/>
      <c r="G260" s="45" t="s">
        <v>58</v>
      </c>
      <c r="H260" s="45" t="s">
        <v>58</v>
      </c>
      <c r="I260" s="44"/>
      <c r="J260" s="47" t="s">
        <v>58</v>
      </c>
      <c r="K260" s="44"/>
      <c r="L260" s="44" t="s">
        <v>76</v>
      </c>
      <c r="M260" s="44"/>
      <c r="N260" s="48"/>
      <c r="O260" s="65">
        <v>4.8399999999999999E-2</v>
      </c>
      <c r="P260" s="48" t="s">
        <v>78</v>
      </c>
      <c r="Q260" s="44"/>
      <c r="R260" s="69"/>
      <c r="S260" s="150"/>
      <c r="T260" s="44" t="s">
        <v>58</v>
      </c>
      <c r="U260" s="44" t="s">
        <v>54</v>
      </c>
      <c r="V260" s="44" t="s">
        <v>79</v>
      </c>
      <c r="W260" s="49" t="s">
        <v>58</v>
      </c>
    </row>
    <row r="261" spans="2:23" ht="15" customHeight="1" x14ac:dyDescent="0.2">
      <c r="B261" s="43"/>
      <c r="C261" s="44"/>
      <c r="D261" s="44" t="s">
        <v>87</v>
      </c>
      <c r="E261" s="45"/>
      <c r="F261" s="45"/>
      <c r="G261" s="45" t="s">
        <v>58</v>
      </c>
      <c r="H261" s="45" t="s">
        <v>58</v>
      </c>
      <c r="I261" s="44"/>
      <c r="J261" s="47" t="s">
        <v>58</v>
      </c>
      <c r="K261" s="44"/>
      <c r="L261" s="44" t="s">
        <v>76</v>
      </c>
      <c r="M261" s="44"/>
      <c r="N261" s="48"/>
      <c r="O261" s="65">
        <v>4.8399999999999999E-2</v>
      </c>
      <c r="P261" s="48" t="s">
        <v>78</v>
      </c>
      <c r="Q261" s="44"/>
      <c r="R261" s="69"/>
      <c r="S261" s="150"/>
      <c r="T261" s="44" t="s">
        <v>58</v>
      </c>
      <c r="U261" s="44" t="s">
        <v>54</v>
      </c>
      <c r="V261" s="44" t="s">
        <v>79</v>
      </c>
      <c r="W261" s="49" t="s">
        <v>58</v>
      </c>
    </row>
    <row r="262" spans="2:23" ht="39" customHeight="1" x14ac:dyDescent="0.2">
      <c r="B262" s="43"/>
      <c r="C262" s="44"/>
      <c r="D262" s="44" t="s">
        <v>88</v>
      </c>
      <c r="E262" s="45"/>
      <c r="F262" s="45"/>
      <c r="G262" s="45">
        <v>45292</v>
      </c>
      <c r="H262" s="45">
        <v>46387</v>
      </c>
      <c r="I262" s="44"/>
      <c r="J262" s="47" t="s">
        <v>58</v>
      </c>
      <c r="K262" s="44"/>
      <c r="L262" s="44" t="s">
        <v>76</v>
      </c>
      <c r="M262" s="44"/>
      <c r="N262" s="48"/>
      <c r="O262" s="65" t="s">
        <v>227</v>
      </c>
      <c r="P262" s="48" t="s">
        <v>78</v>
      </c>
      <c r="Q262" s="44"/>
      <c r="R262" s="69"/>
      <c r="S262" s="150"/>
      <c r="T262" s="44" t="s">
        <v>58</v>
      </c>
      <c r="U262" s="44" t="s">
        <v>54</v>
      </c>
      <c r="V262" s="44" t="s">
        <v>91</v>
      </c>
      <c r="W262" s="71" t="s">
        <v>228</v>
      </c>
    </row>
    <row r="263" spans="2:23" ht="15" customHeight="1" x14ac:dyDescent="0.2">
      <c r="B263" s="43"/>
      <c r="C263" s="44"/>
      <c r="D263" s="44" t="s">
        <v>93</v>
      </c>
      <c r="E263" s="45"/>
      <c r="F263" s="45"/>
      <c r="G263" s="45">
        <v>44825</v>
      </c>
      <c r="H263" s="45" t="s">
        <v>58</v>
      </c>
      <c r="I263" s="44"/>
      <c r="J263" s="44" t="s">
        <v>58</v>
      </c>
      <c r="K263" s="44"/>
      <c r="L263" s="44" t="s">
        <v>76</v>
      </c>
      <c r="M263" s="44"/>
      <c r="N263" s="48"/>
      <c r="O263" s="65">
        <v>0.99129999999999996</v>
      </c>
      <c r="P263" s="48" t="s">
        <v>78</v>
      </c>
      <c r="Q263" s="44"/>
      <c r="R263" s="69"/>
      <c r="S263" s="150"/>
      <c r="T263" s="44" t="s">
        <v>58</v>
      </c>
      <c r="U263" s="44" t="s">
        <v>54</v>
      </c>
      <c r="V263" s="44" t="s">
        <v>91</v>
      </c>
      <c r="W263" s="97"/>
    </row>
    <row r="264" spans="2:23" ht="15" customHeight="1" x14ac:dyDescent="0.2">
      <c r="B264" s="43"/>
      <c r="C264" s="44"/>
      <c r="D264" s="44" t="s">
        <v>95</v>
      </c>
      <c r="E264" s="45"/>
      <c r="F264" s="45"/>
      <c r="G264" s="45" t="s">
        <v>58</v>
      </c>
      <c r="H264" s="45" t="s">
        <v>58</v>
      </c>
      <c r="I264" s="44"/>
      <c r="J264" s="44" t="s">
        <v>58</v>
      </c>
      <c r="K264" s="44"/>
      <c r="L264" s="44" t="s">
        <v>76</v>
      </c>
      <c r="M264" s="44"/>
      <c r="N264" s="48"/>
      <c r="O264" s="65">
        <f>O263*2</f>
        <v>1.9825999999999999</v>
      </c>
      <c r="P264" s="48" t="s">
        <v>78</v>
      </c>
      <c r="Q264" s="44"/>
      <c r="R264" s="69"/>
      <c r="S264" s="150"/>
      <c r="T264" s="44" t="s">
        <v>58</v>
      </c>
      <c r="U264" s="44" t="s">
        <v>54</v>
      </c>
      <c r="V264" s="44" t="s">
        <v>91</v>
      </c>
      <c r="W264" s="97"/>
    </row>
    <row r="265" spans="2:23" ht="15" customHeight="1" x14ac:dyDescent="0.2">
      <c r="B265" s="43"/>
      <c r="C265" s="44"/>
      <c r="D265" s="44" t="s">
        <v>97</v>
      </c>
      <c r="E265" s="45"/>
      <c r="F265" s="45"/>
      <c r="G265" s="45" t="s">
        <v>58</v>
      </c>
      <c r="H265" s="45" t="s">
        <v>58</v>
      </c>
      <c r="I265" s="44"/>
      <c r="J265" s="44" t="s">
        <v>58</v>
      </c>
      <c r="K265" s="44"/>
      <c r="L265" s="44" t="s">
        <v>76</v>
      </c>
      <c r="M265" s="44"/>
      <c r="N265" s="48"/>
      <c r="O265" s="65">
        <v>3.9443000000000001</v>
      </c>
      <c r="P265" s="48" t="s">
        <v>78</v>
      </c>
      <c r="Q265" s="44"/>
      <c r="R265" s="69"/>
      <c r="S265" s="150"/>
      <c r="T265" s="44" t="s">
        <v>58</v>
      </c>
      <c r="U265" s="44" t="s">
        <v>54</v>
      </c>
      <c r="V265" s="44" t="s">
        <v>91</v>
      </c>
      <c r="W265" s="97"/>
    </row>
    <row r="266" spans="2:23" ht="15" customHeight="1" x14ac:dyDescent="0.2">
      <c r="B266" s="43"/>
      <c r="C266" s="44"/>
      <c r="D266" s="44" t="s">
        <v>99</v>
      </c>
      <c r="E266" s="45"/>
      <c r="F266" s="45"/>
      <c r="G266" s="45" t="s">
        <v>58</v>
      </c>
      <c r="H266" s="45" t="s">
        <v>58</v>
      </c>
      <c r="I266" s="44"/>
      <c r="J266" s="44" t="s">
        <v>58</v>
      </c>
      <c r="K266" s="44"/>
      <c r="L266" s="44" t="s">
        <v>76</v>
      </c>
      <c r="M266" s="44"/>
      <c r="N266" s="48"/>
      <c r="O266" s="65">
        <v>10.936500000000001</v>
      </c>
      <c r="P266" s="48" t="s">
        <v>78</v>
      </c>
      <c r="Q266" s="44"/>
      <c r="R266" s="69"/>
      <c r="S266" s="150"/>
      <c r="T266" s="44" t="s">
        <v>58</v>
      </c>
      <c r="U266" s="44" t="s">
        <v>54</v>
      </c>
      <c r="V266" s="44" t="s">
        <v>91</v>
      </c>
      <c r="W266" s="97"/>
    </row>
    <row r="267" spans="2:23" ht="15.75" customHeight="1" thickBot="1" x14ac:dyDescent="0.25">
      <c r="B267" s="50"/>
      <c r="C267" s="51"/>
      <c r="D267" s="51" t="s">
        <v>100</v>
      </c>
      <c r="E267" s="52"/>
      <c r="F267" s="52"/>
      <c r="G267" s="52" t="s">
        <v>58</v>
      </c>
      <c r="H267" s="52" t="s">
        <v>58</v>
      </c>
      <c r="I267" s="51"/>
      <c r="J267" s="51" t="s">
        <v>58</v>
      </c>
      <c r="K267" s="51"/>
      <c r="L267" s="51" t="s">
        <v>76</v>
      </c>
      <c r="M267" s="51"/>
      <c r="N267" s="54"/>
      <c r="O267" s="72">
        <v>10.936500000000001</v>
      </c>
      <c r="P267" s="54" t="s">
        <v>78</v>
      </c>
      <c r="Q267" s="51"/>
      <c r="R267" s="73"/>
      <c r="S267" s="151"/>
      <c r="T267" s="51" t="s">
        <v>58</v>
      </c>
      <c r="U267" s="51" t="s">
        <v>54</v>
      </c>
      <c r="V267" s="51" t="s">
        <v>91</v>
      </c>
      <c r="W267" s="98"/>
    </row>
    <row r="268" spans="2:23" ht="45" customHeight="1" x14ac:dyDescent="0.2">
      <c r="B268" s="108" t="s">
        <v>43</v>
      </c>
      <c r="C268" s="100" t="s">
        <v>241</v>
      </c>
      <c r="D268" s="32" t="s">
        <v>44</v>
      </c>
      <c r="E268" s="33">
        <v>44133</v>
      </c>
      <c r="F268" s="33">
        <v>45554</v>
      </c>
      <c r="G268" s="33" t="s">
        <v>89</v>
      </c>
      <c r="H268" s="33">
        <v>46752</v>
      </c>
      <c r="I268" s="32" t="s">
        <v>46</v>
      </c>
      <c r="J268" s="56">
        <v>3000</v>
      </c>
      <c r="K268" s="32" t="s">
        <v>48</v>
      </c>
      <c r="L268" s="32" t="s">
        <v>49</v>
      </c>
      <c r="M268" s="34">
        <f>352.56/365</f>
        <v>0.96591780821917805</v>
      </c>
      <c r="N268" s="35" t="s">
        <v>50</v>
      </c>
      <c r="O268" s="35"/>
      <c r="P268" s="35"/>
      <c r="Q268" s="100" t="s">
        <v>230</v>
      </c>
      <c r="R268" s="152" t="s">
        <v>283</v>
      </c>
      <c r="S268" s="32"/>
      <c r="T268" s="32" t="s">
        <v>53</v>
      </c>
      <c r="U268" s="32" t="s">
        <v>158</v>
      </c>
      <c r="V268" s="32" t="s">
        <v>55</v>
      </c>
      <c r="W268" s="107" t="s">
        <v>232</v>
      </c>
    </row>
    <row r="269" spans="2:23" x14ac:dyDescent="0.2">
      <c r="B269" s="20"/>
      <c r="C269" s="15"/>
      <c r="D269" s="38" t="s">
        <v>60</v>
      </c>
      <c r="E269" s="37"/>
      <c r="F269" s="37"/>
      <c r="G269" s="37" t="s">
        <v>58</v>
      </c>
      <c r="H269" s="37" t="s">
        <v>58</v>
      </c>
      <c r="I269" s="15"/>
      <c r="J269" s="93">
        <v>3000</v>
      </c>
      <c r="K269" s="38" t="s">
        <v>48</v>
      </c>
      <c r="L269" s="38" t="s">
        <v>49</v>
      </c>
      <c r="M269" s="93">
        <v>0</v>
      </c>
      <c r="N269" s="79" t="s">
        <v>50</v>
      </c>
      <c r="O269" s="79"/>
      <c r="P269" s="79"/>
      <c r="Q269" s="101"/>
      <c r="R269" s="153"/>
      <c r="S269" s="38"/>
      <c r="T269" s="15" t="s">
        <v>58</v>
      </c>
      <c r="U269" s="38" t="s">
        <v>158</v>
      </c>
      <c r="V269" s="38" t="s">
        <v>55</v>
      </c>
      <c r="W269" s="42" t="s">
        <v>58</v>
      </c>
    </row>
    <row r="270" spans="2:23" x14ac:dyDescent="0.2">
      <c r="B270" s="20"/>
      <c r="C270" s="15"/>
      <c r="D270" s="15" t="s">
        <v>61</v>
      </c>
      <c r="E270" s="37"/>
      <c r="F270" s="37"/>
      <c r="G270" s="37" t="s">
        <v>58</v>
      </c>
      <c r="H270" s="37" t="s">
        <v>58</v>
      </c>
      <c r="I270" s="15"/>
      <c r="J270" s="16">
        <v>750</v>
      </c>
      <c r="K270" s="15" t="s">
        <v>48</v>
      </c>
      <c r="L270" s="15" t="s">
        <v>49</v>
      </c>
      <c r="M270" s="16">
        <v>0</v>
      </c>
      <c r="N270" s="39" t="s">
        <v>50</v>
      </c>
      <c r="O270" s="39"/>
      <c r="P270" s="39"/>
      <c r="Q270" s="102"/>
      <c r="R270" s="153"/>
      <c r="S270" s="15"/>
      <c r="T270" s="15" t="s">
        <v>58</v>
      </c>
      <c r="U270" s="15" t="s">
        <v>158</v>
      </c>
      <c r="V270" s="15" t="s">
        <v>55</v>
      </c>
      <c r="W270" s="40" t="s">
        <v>58</v>
      </c>
    </row>
    <row r="271" spans="2:23" x14ac:dyDescent="0.2">
      <c r="B271" s="20"/>
      <c r="C271" s="15"/>
      <c r="D271" s="15" t="s">
        <v>63</v>
      </c>
      <c r="E271" s="37"/>
      <c r="F271" s="37"/>
      <c r="G271" s="37" t="s">
        <v>58</v>
      </c>
      <c r="H271" s="37" t="s">
        <v>58</v>
      </c>
      <c r="I271" s="15"/>
      <c r="J271" s="16">
        <v>750</v>
      </c>
      <c r="K271" s="15" t="s">
        <v>48</v>
      </c>
      <c r="L271" s="15" t="s">
        <v>49</v>
      </c>
      <c r="M271" s="16">
        <v>0</v>
      </c>
      <c r="N271" s="39" t="s">
        <v>50</v>
      </c>
      <c r="O271" s="39"/>
      <c r="P271" s="39"/>
      <c r="Q271" s="102"/>
      <c r="R271" s="153"/>
      <c r="S271" s="15"/>
      <c r="T271" s="15" t="s">
        <v>58</v>
      </c>
      <c r="U271" s="15" t="s">
        <v>158</v>
      </c>
      <c r="V271" s="15" t="s">
        <v>55</v>
      </c>
      <c r="W271" s="40" t="s">
        <v>58</v>
      </c>
    </row>
    <row r="272" spans="2:23" x14ac:dyDescent="0.2">
      <c r="B272" s="20"/>
      <c r="C272" s="15"/>
      <c r="D272" s="15" t="s">
        <v>71</v>
      </c>
      <c r="E272" s="37"/>
      <c r="F272" s="37"/>
      <c r="G272" s="37" t="s">
        <v>233</v>
      </c>
      <c r="H272" s="37" t="s">
        <v>58</v>
      </c>
      <c r="I272" s="15"/>
      <c r="J272" s="16">
        <v>120000</v>
      </c>
      <c r="K272" s="15" t="s">
        <v>73</v>
      </c>
      <c r="L272" s="15" t="s">
        <v>49</v>
      </c>
      <c r="M272" s="16">
        <v>0</v>
      </c>
      <c r="N272" s="39" t="s">
        <v>50</v>
      </c>
      <c r="O272" s="39"/>
      <c r="P272" s="39"/>
      <c r="Q272" s="102"/>
      <c r="R272" s="153"/>
      <c r="S272" s="63"/>
      <c r="T272" s="15" t="s">
        <v>58</v>
      </c>
      <c r="U272" s="15" t="s">
        <v>158</v>
      </c>
      <c r="V272" s="15" t="s">
        <v>55</v>
      </c>
      <c r="W272" s="40" t="s">
        <v>58</v>
      </c>
    </row>
    <row r="273" spans="2:23" x14ac:dyDescent="0.2">
      <c r="B273" s="20"/>
      <c r="C273" s="15"/>
      <c r="D273" s="15" t="s">
        <v>57</v>
      </c>
      <c r="E273" s="37"/>
      <c r="F273" s="37"/>
      <c r="G273" s="37" t="s">
        <v>58</v>
      </c>
      <c r="H273" s="37" t="s">
        <v>234</v>
      </c>
      <c r="I273" s="15"/>
      <c r="J273" s="16">
        <v>0</v>
      </c>
      <c r="K273" s="15" t="s">
        <v>48</v>
      </c>
      <c r="L273" s="15" t="s">
        <v>49</v>
      </c>
      <c r="M273" s="17">
        <f>26.37/365</f>
        <v>7.2246575342465758E-2</v>
      </c>
      <c r="N273" s="39" t="s">
        <v>50</v>
      </c>
      <c r="O273" s="39"/>
      <c r="P273" s="39"/>
      <c r="Q273" s="102" t="s">
        <v>235</v>
      </c>
      <c r="R273" s="153"/>
      <c r="S273" s="63"/>
      <c r="T273" s="15" t="s">
        <v>58</v>
      </c>
      <c r="U273" s="15" t="s">
        <v>158</v>
      </c>
      <c r="V273" s="15" t="s">
        <v>55</v>
      </c>
      <c r="W273" s="40" t="s">
        <v>58</v>
      </c>
    </row>
    <row r="274" spans="2:23" x14ac:dyDescent="0.2">
      <c r="B274" s="20"/>
      <c r="C274" s="15"/>
      <c r="D274" s="15" t="s">
        <v>44</v>
      </c>
      <c r="E274" s="37"/>
      <c r="F274" s="37"/>
      <c r="G274" s="37">
        <v>45292</v>
      </c>
      <c r="H274" s="37">
        <v>45657</v>
      </c>
      <c r="I274" s="15"/>
      <c r="J274" s="16">
        <v>4500</v>
      </c>
      <c r="K274" s="15" t="s">
        <v>48</v>
      </c>
      <c r="L274" s="15" t="s">
        <v>49</v>
      </c>
      <c r="M274" s="17">
        <f>433.83/365</f>
        <v>1.1885753424657535</v>
      </c>
      <c r="N274" s="39" t="s">
        <v>50</v>
      </c>
      <c r="O274" s="39"/>
      <c r="P274" s="39"/>
      <c r="Q274" s="101" t="s">
        <v>236</v>
      </c>
      <c r="R274" s="153"/>
      <c r="S274" s="15"/>
      <c r="T274" s="15" t="s">
        <v>58</v>
      </c>
      <c r="U274" s="15" t="s">
        <v>158</v>
      </c>
      <c r="V274" s="15" t="s">
        <v>55</v>
      </c>
      <c r="W274" s="40" t="s">
        <v>237</v>
      </c>
    </row>
    <row r="275" spans="2:23" x14ac:dyDescent="0.2">
      <c r="B275" s="20"/>
      <c r="C275" s="15"/>
      <c r="D275" s="15" t="s">
        <v>60</v>
      </c>
      <c r="E275" s="37"/>
      <c r="F275" s="61"/>
      <c r="G275" s="61" t="s">
        <v>58</v>
      </c>
      <c r="H275" s="61" t="s">
        <v>58</v>
      </c>
      <c r="I275" s="63"/>
      <c r="J275" s="16">
        <v>4500</v>
      </c>
      <c r="K275" s="15" t="s">
        <v>48</v>
      </c>
      <c r="L275" s="15" t="s">
        <v>49</v>
      </c>
      <c r="M275" s="16">
        <v>0</v>
      </c>
      <c r="N275" s="39" t="s">
        <v>50</v>
      </c>
      <c r="O275" s="39"/>
      <c r="P275" s="39"/>
      <c r="Q275" s="102"/>
      <c r="R275" s="153"/>
      <c r="S275" s="15"/>
      <c r="T275" s="15" t="s">
        <v>58</v>
      </c>
      <c r="U275" s="15" t="s">
        <v>158</v>
      </c>
      <c r="V275" s="15" t="s">
        <v>55</v>
      </c>
      <c r="W275" s="40" t="s">
        <v>58</v>
      </c>
    </row>
    <row r="276" spans="2:23" x14ac:dyDescent="0.2">
      <c r="B276" s="20"/>
      <c r="C276" s="15"/>
      <c r="D276" s="15" t="s">
        <v>61</v>
      </c>
      <c r="E276" s="62"/>
      <c r="F276" s="37"/>
      <c r="G276" s="37" t="s">
        <v>58</v>
      </c>
      <c r="H276" s="37" t="s">
        <v>58</v>
      </c>
      <c r="I276" s="15"/>
      <c r="J276" s="103">
        <v>1130</v>
      </c>
      <c r="K276" s="15" t="s">
        <v>48</v>
      </c>
      <c r="L276" s="15" t="s">
        <v>49</v>
      </c>
      <c r="M276" s="16">
        <v>0</v>
      </c>
      <c r="N276" s="39" t="s">
        <v>50</v>
      </c>
      <c r="O276" s="39"/>
      <c r="P276" s="39"/>
      <c r="Q276" s="102"/>
      <c r="R276" s="153"/>
      <c r="S276" s="15"/>
      <c r="T276" s="15" t="s">
        <v>58</v>
      </c>
      <c r="U276" s="15" t="s">
        <v>158</v>
      </c>
      <c r="V276" s="15" t="s">
        <v>55</v>
      </c>
      <c r="W276" s="40" t="s">
        <v>58</v>
      </c>
    </row>
    <row r="277" spans="2:23" x14ac:dyDescent="0.2">
      <c r="B277" s="20"/>
      <c r="C277" s="15"/>
      <c r="D277" s="15" t="s">
        <v>63</v>
      </c>
      <c r="E277" s="62"/>
      <c r="F277" s="37"/>
      <c r="G277" s="37" t="s">
        <v>58</v>
      </c>
      <c r="H277" s="37" t="s">
        <v>58</v>
      </c>
      <c r="I277" s="15"/>
      <c r="J277" s="103">
        <v>1130</v>
      </c>
      <c r="K277" s="15" t="s">
        <v>48</v>
      </c>
      <c r="L277" s="15" t="s">
        <v>49</v>
      </c>
      <c r="M277" s="16">
        <v>0</v>
      </c>
      <c r="N277" s="39" t="s">
        <v>50</v>
      </c>
      <c r="O277" s="39"/>
      <c r="P277" s="39"/>
      <c r="Q277" s="102"/>
      <c r="R277" s="153"/>
      <c r="S277" s="15"/>
      <c r="T277" s="15" t="s">
        <v>58</v>
      </c>
      <c r="U277" s="15" t="s">
        <v>158</v>
      </c>
      <c r="V277" s="15" t="s">
        <v>55</v>
      </c>
      <c r="W277" s="40" t="s">
        <v>58</v>
      </c>
    </row>
    <row r="278" spans="2:23" x14ac:dyDescent="0.2">
      <c r="B278" s="20"/>
      <c r="C278" s="15"/>
      <c r="D278" s="15" t="s">
        <v>71</v>
      </c>
      <c r="E278" s="62"/>
      <c r="F278" s="37"/>
      <c r="G278" s="37" t="s">
        <v>58</v>
      </c>
      <c r="H278" s="37" t="s">
        <v>58</v>
      </c>
      <c r="I278" s="15"/>
      <c r="J278" s="103">
        <v>180000</v>
      </c>
      <c r="K278" s="15" t="s">
        <v>73</v>
      </c>
      <c r="L278" s="15" t="s">
        <v>49</v>
      </c>
      <c r="M278" s="16">
        <v>0</v>
      </c>
      <c r="N278" s="39" t="s">
        <v>50</v>
      </c>
      <c r="O278" s="39"/>
      <c r="P278" s="39"/>
      <c r="Q278" s="102"/>
      <c r="R278" s="154"/>
      <c r="S278" s="63"/>
      <c r="T278" s="15" t="s">
        <v>58</v>
      </c>
      <c r="U278" s="15" t="s">
        <v>158</v>
      </c>
      <c r="V278" s="15" t="s">
        <v>55</v>
      </c>
      <c r="W278" s="40" t="s">
        <v>58</v>
      </c>
    </row>
    <row r="279" spans="2:23" x14ac:dyDescent="0.2">
      <c r="B279" s="43"/>
      <c r="C279" s="44"/>
      <c r="D279" s="44" t="s">
        <v>74</v>
      </c>
      <c r="E279" s="104"/>
      <c r="F279" s="45"/>
      <c r="G279" s="45">
        <v>44197</v>
      </c>
      <c r="H279" s="45">
        <v>46752</v>
      </c>
      <c r="I279" s="44"/>
      <c r="J279" s="105" t="s">
        <v>75</v>
      </c>
      <c r="K279" s="44"/>
      <c r="L279" s="44" t="s">
        <v>76</v>
      </c>
      <c r="M279" s="44"/>
      <c r="N279" s="48"/>
      <c r="O279" s="65">
        <v>9.3299999999999994E-2</v>
      </c>
      <c r="P279" s="48" t="s">
        <v>78</v>
      </c>
      <c r="Q279" s="44"/>
      <c r="R279" s="66"/>
      <c r="S279" s="149" t="s">
        <v>231</v>
      </c>
      <c r="T279" s="44" t="s">
        <v>58</v>
      </c>
      <c r="U279" s="44" t="s">
        <v>158</v>
      </c>
      <c r="V279" s="44" t="s">
        <v>79</v>
      </c>
      <c r="W279" s="49" t="s">
        <v>80</v>
      </c>
    </row>
    <row r="280" spans="2:23" x14ac:dyDescent="0.2">
      <c r="B280" s="43"/>
      <c r="C280" s="44"/>
      <c r="D280" s="44" t="s">
        <v>81</v>
      </c>
      <c r="E280" s="104"/>
      <c r="F280" s="45"/>
      <c r="G280" s="45" t="s">
        <v>58</v>
      </c>
      <c r="H280" s="45" t="s">
        <v>58</v>
      </c>
      <c r="I280" s="44"/>
      <c r="J280" s="105" t="s">
        <v>58</v>
      </c>
      <c r="K280" s="44"/>
      <c r="L280" s="44" t="s">
        <v>76</v>
      </c>
      <c r="M280" s="44"/>
      <c r="N280" s="48"/>
      <c r="O280" s="65">
        <v>9.3299999999999994E-2</v>
      </c>
      <c r="P280" s="48" t="s">
        <v>78</v>
      </c>
      <c r="Q280" s="44"/>
      <c r="R280" s="69"/>
      <c r="S280" s="150"/>
      <c r="T280" s="44" t="s">
        <v>58</v>
      </c>
      <c r="U280" s="44" t="s">
        <v>158</v>
      </c>
      <c r="V280" s="44" t="s">
        <v>79</v>
      </c>
      <c r="W280" s="49" t="s">
        <v>58</v>
      </c>
    </row>
    <row r="281" spans="2:23" x14ac:dyDescent="0.2">
      <c r="B281" s="43"/>
      <c r="C281" s="44"/>
      <c r="D281" s="44" t="s">
        <v>82</v>
      </c>
      <c r="E281" s="104"/>
      <c r="F281" s="45"/>
      <c r="G281" s="45" t="s">
        <v>58</v>
      </c>
      <c r="H281" s="45" t="s">
        <v>58</v>
      </c>
      <c r="I281" s="44"/>
      <c r="J281" s="105" t="s">
        <v>58</v>
      </c>
      <c r="K281" s="44"/>
      <c r="L281" s="44" t="s">
        <v>76</v>
      </c>
      <c r="M281" s="44"/>
      <c r="N281" s="48"/>
      <c r="O281" s="65">
        <v>4.6699999999999998E-2</v>
      </c>
      <c r="P281" s="48" t="s">
        <v>78</v>
      </c>
      <c r="Q281" s="44"/>
      <c r="R281" s="69"/>
      <c r="S281" s="150"/>
      <c r="T281" s="44" t="s">
        <v>58</v>
      </c>
      <c r="U281" s="44" t="s">
        <v>158</v>
      </c>
      <c r="V281" s="44" t="s">
        <v>79</v>
      </c>
      <c r="W281" s="49" t="s">
        <v>58</v>
      </c>
    </row>
    <row r="282" spans="2:23" x14ac:dyDescent="0.2">
      <c r="B282" s="43"/>
      <c r="C282" s="44"/>
      <c r="D282" s="44" t="s">
        <v>84</v>
      </c>
      <c r="E282" s="104"/>
      <c r="F282" s="45"/>
      <c r="G282" s="45" t="s">
        <v>58</v>
      </c>
      <c r="H282" s="45" t="s">
        <v>58</v>
      </c>
      <c r="I282" s="44"/>
      <c r="J282" s="105" t="s">
        <v>58</v>
      </c>
      <c r="K282" s="44"/>
      <c r="L282" s="44" t="s">
        <v>76</v>
      </c>
      <c r="M282" s="44"/>
      <c r="N282" s="48"/>
      <c r="O282" s="65">
        <v>9.3299999999999994E-2</v>
      </c>
      <c r="P282" s="48" t="s">
        <v>78</v>
      </c>
      <c r="Q282" s="44"/>
      <c r="R282" s="69"/>
      <c r="S282" s="150"/>
      <c r="T282" s="44" t="s">
        <v>58</v>
      </c>
      <c r="U282" s="44" t="s">
        <v>158</v>
      </c>
      <c r="V282" s="44" t="s">
        <v>79</v>
      </c>
      <c r="W282" s="49" t="s">
        <v>58</v>
      </c>
    </row>
    <row r="283" spans="2:23" ht="25.5" x14ac:dyDescent="0.2">
      <c r="B283" s="43"/>
      <c r="C283" s="44"/>
      <c r="D283" s="44" t="s">
        <v>88</v>
      </c>
      <c r="E283" s="104"/>
      <c r="F283" s="45"/>
      <c r="G283" s="45" t="s">
        <v>238</v>
      </c>
      <c r="H283" s="45" t="s">
        <v>58</v>
      </c>
      <c r="I283" s="44"/>
      <c r="J283" s="105" t="s">
        <v>58</v>
      </c>
      <c r="K283" s="44"/>
      <c r="L283" s="44" t="s">
        <v>76</v>
      </c>
      <c r="M283" s="44"/>
      <c r="N283" s="48"/>
      <c r="O283" s="65" t="s">
        <v>239</v>
      </c>
      <c r="P283" s="48" t="s">
        <v>78</v>
      </c>
      <c r="Q283" s="44"/>
      <c r="R283" s="69"/>
      <c r="S283" s="150"/>
      <c r="T283" s="44" t="s">
        <v>58</v>
      </c>
      <c r="U283" s="44" t="s">
        <v>158</v>
      </c>
      <c r="V283" s="44" t="s">
        <v>91</v>
      </c>
      <c r="W283" s="71" t="s">
        <v>240</v>
      </c>
    </row>
    <row r="284" spans="2:23" x14ac:dyDescent="0.2">
      <c r="B284" s="43"/>
      <c r="C284" s="44"/>
      <c r="D284" s="44" t="s">
        <v>93</v>
      </c>
      <c r="E284" s="45"/>
      <c r="F284" s="46"/>
      <c r="G284" s="46">
        <v>44197</v>
      </c>
      <c r="H284" s="46" t="s">
        <v>58</v>
      </c>
      <c r="I284" s="106"/>
      <c r="J284" s="44" t="s">
        <v>58</v>
      </c>
      <c r="K284" s="44"/>
      <c r="L284" s="44" t="s">
        <v>76</v>
      </c>
      <c r="M284" s="44"/>
      <c r="N284" s="48"/>
      <c r="O284" s="65">
        <v>0.95</v>
      </c>
      <c r="P284" s="48" t="s">
        <v>78</v>
      </c>
      <c r="Q284" s="44"/>
      <c r="R284" s="69"/>
      <c r="S284" s="150"/>
      <c r="T284" s="44" t="s">
        <v>58</v>
      </c>
      <c r="U284" s="44" t="s">
        <v>158</v>
      </c>
      <c r="V284" s="44" t="s">
        <v>91</v>
      </c>
      <c r="W284" s="49"/>
    </row>
    <row r="285" spans="2:23" x14ac:dyDescent="0.2">
      <c r="B285" s="43"/>
      <c r="C285" s="44"/>
      <c r="D285" s="44" t="s">
        <v>95</v>
      </c>
      <c r="E285" s="45"/>
      <c r="F285" s="45"/>
      <c r="G285" s="45" t="s">
        <v>58</v>
      </c>
      <c r="H285" s="45" t="s">
        <v>58</v>
      </c>
      <c r="I285" s="44"/>
      <c r="J285" s="44" t="s">
        <v>58</v>
      </c>
      <c r="K285" s="44"/>
      <c r="L285" s="44" t="s">
        <v>76</v>
      </c>
      <c r="M285" s="44"/>
      <c r="N285" s="48"/>
      <c r="O285" s="65">
        <v>1.86</v>
      </c>
      <c r="P285" s="48" t="s">
        <v>78</v>
      </c>
      <c r="Q285" s="44"/>
      <c r="R285" s="69"/>
      <c r="S285" s="150"/>
      <c r="T285" s="44" t="s">
        <v>58</v>
      </c>
      <c r="U285" s="44" t="s">
        <v>158</v>
      </c>
      <c r="V285" s="44" t="s">
        <v>91</v>
      </c>
      <c r="W285" s="49"/>
    </row>
    <row r="286" spans="2:23" x14ac:dyDescent="0.2">
      <c r="B286" s="43"/>
      <c r="C286" s="44"/>
      <c r="D286" s="44" t="s">
        <v>97</v>
      </c>
      <c r="E286" s="45"/>
      <c r="F286" s="45"/>
      <c r="G286" s="45" t="s">
        <v>58</v>
      </c>
      <c r="H286" s="45" t="s">
        <v>58</v>
      </c>
      <c r="I286" s="44"/>
      <c r="J286" s="44" t="s">
        <v>58</v>
      </c>
      <c r="K286" s="44"/>
      <c r="L286" s="44" t="s">
        <v>76</v>
      </c>
      <c r="M286" s="44"/>
      <c r="N286" s="48"/>
      <c r="O286" s="65">
        <v>3.8</v>
      </c>
      <c r="P286" s="48" t="s">
        <v>78</v>
      </c>
      <c r="Q286" s="44"/>
      <c r="R286" s="69"/>
      <c r="S286" s="150"/>
      <c r="T286" s="44" t="s">
        <v>58</v>
      </c>
      <c r="U286" s="44" t="s">
        <v>158</v>
      </c>
      <c r="V286" s="44" t="s">
        <v>91</v>
      </c>
      <c r="W286" s="49"/>
    </row>
    <row r="287" spans="2:23" x14ac:dyDescent="0.2">
      <c r="B287" s="43"/>
      <c r="C287" s="44"/>
      <c r="D287" s="44" t="s">
        <v>99</v>
      </c>
      <c r="E287" s="45"/>
      <c r="F287" s="45"/>
      <c r="G287" s="45" t="s">
        <v>58</v>
      </c>
      <c r="H287" s="45" t="s">
        <v>58</v>
      </c>
      <c r="I287" s="44"/>
      <c r="J287" s="44" t="s">
        <v>58</v>
      </c>
      <c r="K287" s="44"/>
      <c r="L287" s="44" t="s">
        <v>76</v>
      </c>
      <c r="M287" s="44"/>
      <c r="N287" s="48"/>
      <c r="O287" s="65">
        <v>10.54</v>
      </c>
      <c r="P287" s="48" t="s">
        <v>78</v>
      </c>
      <c r="Q287" s="44"/>
      <c r="R287" s="69"/>
      <c r="S287" s="150"/>
      <c r="T287" s="44" t="s">
        <v>58</v>
      </c>
      <c r="U287" s="44" t="s">
        <v>158</v>
      </c>
      <c r="V287" s="44" t="s">
        <v>91</v>
      </c>
      <c r="W287" s="49"/>
    </row>
    <row r="288" spans="2:23" ht="13.5" thickBot="1" x14ac:dyDescent="0.25">
      <c r="B288" s="131"/>
      <c r="C288" s="132"/>
      <c r="D288" s="132" t="s">
        <v>100</v>
      </c>
      <c r="E288" s="133"/>
      <c r="F288" s="133"/>
      <c r="G288" s="133" t="s">
        <v>58</v>
      </c>
      <c r="H288" s="133" t="s">
        <v>58</v>
      </c>
      <c r="I288" s="132"/>
      <c r="J288" s="132" t="s">
        <v>58</v>
      </c>
      <c r="K288" s="132"/>
      <c r="L288" s="132" t="s">
        <v>76</v>
      </c>
      <c r="M288" s="132"/>
      <c r="N288" s="134"/>
      <c r="O288" s="135">
        <v>10.54</v>
      </c>
      <c r="P288" s="134" t="s">
        <v>78</v>
      </c>
      <c r="Q288" s="132"/>
      <c r="R288" s="136"/>
      <c r="S288" s="150"/>
      <c r="T288" s="132" t="s">
        <v>58</v>
      </c>
      <c r="U288" s="132" t="s">
        <v>158</v>
      </c>
      <c r="V288" s="132" t="s">
        <v>91</v>
      </c>
      <c r="W288" s="137"/>
    </row>
    <row r="289" spans="2:23" ht="12.75" customHeight="1" x14ac:dyDescent="0.2">
      <c r="B289" s="31" t="s">
        <v>43</v>
      </c>
      <c r="C289" s="74" t="s">
        <v>251</v>
      </c>
      <c r="D289" s="32" t="s">
        <v>44</v>
      </c>
      <c r="E289" s="33">
        <v>43061</v>
      </c>
      <c r="F289" s="33">
        <v>44813</v>
      </c>
      <c r="G289" s="33" t="s">
        <v>242</v>
      </c>
      <c r="H289" s="33">
        <v>47118</v>
      </c>
      <c r="I289" s="32" t="s">
        <v>46</v>
      </c>
      <c r="J289" s="56">
        <v>6000</v>
      </c>
      <c r="K289" s="32" t="s">
        <v>48</v>
      </c>
      <c r="L289" s="32" t="s">
        <v>49</v>
      </c>
      <c r="M289" s="34">
        <f>362.57/365</f>
        <v>0.99334246575342466</v>
      </c>
      <c r="N289" s="35" t="s">
        <v>50</v>
      </c>
      <c r="O289" s="91"/>
      <c r="P289" s="35"/>
      <c r="Q289" s="35" t="s">
        <v>243</v>
      </c>
      <c r="R289" s="152" t="s">
        <v>284</v>
      </c>
      <c r="S289" s="32"/>
      <c r="T289" s="32" t="s">
        <v>53</v>
      </c>
      <c r="U289" s="32" t="s">
        <v>54</v>
      </c>
      <c r="V289" s="32" t="s">
        <v>55</v>
      </c>
      <c r="W289" s="111" t="s">
        <v>245</v>
      </c>
    </row>
    <row r="290" spans="2:23" ht="12.75" customHeight="1" x14ac:dyDescent="0.2">
      <c r="B290" s="20"/>
      <c r="C290" s="15"/>
      <c r="D290" s="15" t="s">
        <v>63</v>
      </c>
      <c r="E290" s="37"/>
      <c r="F290" s="37"/>
      <c r="G290" s="37" t="s">
        <v>58</v>
      </c>
      <c r="H290" s="37"/>
      <c r="I290" s="15"/>
      <c r="J290" s="16">
        <v>1500</v>
      </c>
      <c r="K290" s="15" t="s">
        <v>48</v>
      </c>
      <c r="L290" s="15" t="s">
        <v>49</v>
      </c>
      <c r="M290" s="16">
        <v>0</v>
      </c>
      <c r="N290" s="39" t="s">
        <v>50</v>
      </c>
      <c r="O290" s="92"/>
      <c r="P290" s="39"/>
      <c r="Q290" s="15"/>
      <c r="R290" s="153"/>
      <c r="S290" s="15"/>
      <c r="T290" s="15" t="s">
        <v>58</v>
      </c>
      <c r="U290" s="15" t="s">
        <v>54</v>
      </c>
      <c r="V290" s="15" t="s">
        <v>55</v>
      </c>
      <c r="W290" s="112" t="s">
        <v>58</v>
      </c>
    </row>
    <row r="291" spans="2:23" x14ac:dyDescent="0.2">
      <c r="B291" s="20"/>
      <c r="C291" s="15"/>
      <c r="D291" s="15" t="s">
        <v>60</v>
      </c>
      <c r="E291" s="37"/>
      <c r="F291" s="37"/>
      <c r="G291" s="37" t="s">
        <v>58</v>
      </c>
      <c r="H291" s="37"/>
      <c r="I291" s="15"/>
      <c r="J291" s="16">
        <v>6000</v>
      </c>
      <c r="K291" s="15" t="s">
        <v>48</v>
      </c>
      <c r="L291" s="15" t="s">
        <v>49</v>
      </c>
      <c r="M291" s="16">
        <v>0</v>
      </c>
      <c r="N291" s="39" t="s">
        <v>50</v>
      </c>
      <c r="O291" s="92"/>
      <c r="P291" s="39"/>
      <c r="Q291" s="15"/>
      <c r="R291" s="153"/>
      <c r="S291" s="15"/>
      <c r="T291" s="15" t="s">
        <v>58</v>
      </c>
      <c r="U291" s="15" t="s">
        <v>54</v>
      </c>
      <c r="V291" s="15" t="s">
        <v>55</v>
      </c>
      <c r="W291" s="112" t="s">
        <v>58</v>
      </c>
    </row>
    <row r="292" spans="2:23" x14ac:dyDescent="0.2">
      <c r="B292" s="20"/>
      <c r="C292" s="15"/>
      <c r="D292" s="15" t="s">
        <v>61</v>
      </c>
      <c r="E292" s="37"/>
      <c r="F292" s="37"/>
      <c r="G292" s="37" t="s">
        <v>58</v>
      </c>
      <c r="H292" s="37"/>
      <c r="I292" s="15"/>
      <c r="J292" s="16">
        <v>1500</v>
      </c>
      <c r="K292" s="15" t="s">
        <v>48</v>
      </c>
      <c r="L292" s="15" t="s">
        <v>49</v>
      </c>
      <c r="M292" s="16">
        <v>0</v>
      </c>
      <c r="N292" s="39" t="s">
        <v>50</v>
      </c>
      <c r="O292" s="92"/>
      <c r="P292" s="39"/>
      <c r="Q292" s="15"/>
      <c r="R292" s="153"/>
      <c r="S292" s="15"/>
      <c r="T292" s="15" t="s">
        <v>58</v>
      </c>
      <c r="U292" s="15" t="s">
        <v>54</v>
      </c>
      <c r="V292" s="15" t="s">
        <v>55</v>
      </c>
      <c r="W292" s="112" t="s">
        <v>58</v>
      </c>
    </row>
    <row r="293" spans="2:23" x14ac:dyDescent="0.2">
      <c r="B293" s="20"/>
      <c r="C293" s="15"/>
      <c r="D293" s="15" t="s">
        <v>71</v>
      </c>
      <c r="E293" s="37"/>
      <c r="F293" s="37"/>
      <c r="G293" s="37" t="s">
        <v>58</v>
      </c>
      <c r="H293" s="37"/>
      <c r="I293" s="15"/>
      <c r="J293" s="16">
        <v>360000</v>
      </c>
      <c r="K293" s="15" t="s">
        <v>73</v>
      </c>
      <c r="L293" s="15" t="s">
        <v>49</v>
      </c>
      <c r="M293" s="16">
        <v>0</v>
      </c>
      <c r="N293" s="39" t="s">
        <v>50</v>
      </c>
      <c r="O293" s="92"/>
      <c r="P293" s="39"/>
      <c r="Q293" s="15"/>
      <c r="R293" s="153"/>
      <c r="S293" s="63"/>
      <c r="T293" s="15" t="s">
        <v>58</v>
      </c>
      <c r="U293" s="15" t="s">
        <v>54</v>
      </c>
      <c r="V293" s="15" t="s">
        <v>55</v>
      </c>
      <c r="W293" s="112" t="s">
        <v>58</v>
      </c>
    </row>
    <row r="294" spans="2:23" ht="13.5" customHeight="1" x14ac:dyDescent="0.2">
      <c r="B294" s="20"/>
      <c r="C294" s="15"/>
      <c r="D294" s="15" t="s">
        <v>110</v>
      </c>
      <c r="E294" s="37"/>
      <c r="F294" s="37"/>
      <c r="G294" s="37" t="s">
        <v>58</v>
      </c>
      <c r="H294" s="37"/>
      <c r="I294" s="15"/>
      <c r="J294" s="16">
        <v>3000</v>
      </c>
      <c r="K294" s="15" t="s">
        <v>48</v>
      </c>
      <c r="L294" s="15" t="s">
        <v>49</v>
      </c>
      <c r="M294" s="17">
        <f>26.37/365</f>
        <v>7.2246575342465758E-2</v>
      </c>
      <c r="N294" s="39" t="s">
        <v>50</v>
      </c>
      <c r="O294" s="92"/>
      <c r="P294" s="39"/>
      <c r="Q294" s="15" t="s">
        <v>246</v>
      </c>
      <c r="R294" s="153"/>
      <c r="S294" s="63"/>
      <c r="T294" s="15" t="s">
        <v>58</v>
      </c>
      <c r="U294" s="15" t="s">
        <v>54</v>
      </c>
      <c r="V294" s="15" t="s">
        <v>55</v>
      </c>
      <c r="W294" s="112" t="s">
        <v>58</v>
      </c>
    </row>
    <row r="295" spans="2:23" ht="25.5" customHeight="1" x14ac:dyDescent="0.2">
      <c r="B295" s="43"/>
      <c r="C295" s="44"/>
      <c r="D295" s="44" t="s">
        <v>74</v>
      </c>
      <c r="E295" s="45"/>
      <c r="F295" s="45"/>
      <c r="G295" s="45" t="s">
        <v>242</v>
      </c>
      <c r="H295" s="45"/>
      <c r="I295" s="44"/>
      <c r="J295" s="47" t="s">
        <v>75</v>
      </c>
      <c r="K295" s="44"/>
      <c r="L295" s="44" t="s">
        <v>76</v>
      </c>
      <c r="M295" s="44"/>
      <c r="N295" s="48"/>
      <c r="O295" s="65">
        <v>8.3299999999999999E-2</v>
      </c>
      <c r="P295" s="48" t="s">
        <v>78</v>
      </c>
      <c r="Q295" s="44"/>
      <c r="R295" s="109"/>
      <c r="S295" s="149" t="s">
        <v>244</v>
      </c>
      <c r="T295" s="44" t="s">
        <v>58</v>
      </c>
      <c r="U295" s="44" t="s">
        <v>54</v>
      </c>
      <c r="V295" s="44" t="s">
        <v>79</v>
      </c>
      <c r="W295" s="71" t="s">
        <v>247</v>
      </c>
    </row>
    <row r="296" spans="2:23" ht="15" customHeight="1" x14ac:dyDescent="0.2">
      <c r="B296" s="43"/>
      <c r="C296" s="44"/>
      <c r="D296" s="44" t="s">
        <v>81</v>
      </c>
      <c r="E296" s="45"/>
      <c r="F296" s="45"/>
      <c r="G296" s="45" t="s">
        <v>58</v>
      </c>
      <c r="H296" s="45"/>
      <c r="I296" s="44"/>
      <c r="J296" s="47" t="s">
        <v>58</v>
      </c>
      <c r="K296" s="44"/>
      <c r="L296" s="44" t="s">
        <v>76</v>
      </c>
      <c r="M296" s="44"/>
      <c r="N296" s="48"/>
      <c r="O296" s="65">
        <v>8.3299999999999999E-2</v>
      </c>
      <c r="P296" s="48" t="s">
        <v>78</v>
      </c>
      <c r="Q296" s="44"/>
      <c r="R296" s="69"/>
      <c r="S296" s="150"/>
      <c r="T296" s="44" t="s">
        <v>58</v>
      </c>
      <c r="U296" s="44" t="s">
        <v>54</v>
      </c>
      <c r="V296" s="44" t="s">
        <v>79</v>
      </c>
      <c r="W296" s="49" t="s">
        <v>58</v>
      </c>
    </row>
    <row r="297" spans="2:23" ht="15" customHeight="1" x14ac:dyDescent="0.2">
      <c r="B297" s="43"/>
      <c r="C297" s="44"/>
      <c r="D297" s="44" t="s">
        <v>82</v>
      </c>
      <c r="E297" s="45"/>
      <c r="F297" s="45"/>
      <c r="G297" s="45" t="s">
        <v>58</v>
      </c>
      <c r="H297" s="45"/>
      <c r="I297" s="44"/>
      <c r="J297" s="47" t="s">
        <v>58</v>
      </c>
      <c r="K297" s="44"/>
      <c r="L297" s="44" t="s">
        <v>76</v>
      </c>
      <c r="M297" s="44"/>
      <c r="N297" s="48"/>
      <c r="O297" s="65">
        <v>4.1700000000000001E-2</v>
      </c>
      <c r="P297" s="48" t="s">
        <v>78</v>
      </c>
      <c r="Q297" s="44"/>
      <c r="R297" s="69"/>
      <c r="S297" s="150"/>
      <c r="T297" s="44" t="s">
        <v>58</v>
      </c>
      <c r="U297" s="44" t="s">
        <v>54</v>
      </c>
      <c r="V297" s="44" t="s">
        <v>79</v>
      </c>
      <c r="W297" s="49" t="s">
        <v>58</v>
      </c>
    </row>
    <row r="298" spans="2:23" ht="15" customHeight="1" x14ac:dyDescent="0.2">
      <c r="B298" s="43"/>
      <c r="C298" s="44"/>
      <c r="D298" s="44" t="s">
        <v>84</v>
      </c>
      <c r="E298" s="45"/>
      <c r="F298" s="45"/>
      <c r="G298" s="45" t="s">
        <v>58</v>
      </c>
      <c r="H298" s="45"/>
      <c r="I298" s="44"/>
      <c r="J298" s="47" t="s">
        <v>58</v>
      </c>
      <c r="K298" s="44"/>
      <c r="L298" s="44" t="s">
        <v>76</v>
      </c>
      <c r="M298" s="44"/>
      <c r="N298" s="48"/>
      <c r="O298" s="65">
        <v>8.3299999999999999E-2</v>
      </c>
      <c r="P298" s="48" t="s">
        <v>78</v>
      </c>
      <c r="Q298" s="44"/>
      <c r="R298" s="69"/>
      <c r="S298" s="150"/>
      <c r="T298" s="44" t="s">
        <v>58</v>
      </c>
      <c r="U298" s="44" t="s">
        <v>54</v>
      </c>
      <c r="V298" s="44" t="s">
        <v>79</v>
      </c>
      <c r="W298" s="49" t="s">
        <v>58</v>
      </c>
    </row>
    <row r="299" spans="2:23" ht="39" customHeight="1" x14ac:dyDescent="0.2">
      <c r="B299" s="43"/>
      <c r="C299" s="44"/>
      <c r="D299" s="44" t="s">
        <v>88</v>
      </c>
      <c r="E299" s="45"/>
      <c r="F299" s="45"/>
      <c r="G299" s="45">
        <v>45017</v>
      </c>
      <c r="H299" s="45"/>
      <c r="I299" s="44"/>
      <c r="J299" s="47" t="s">
        <v>58</v>
      </c>
      <c r="K299" s="44"/>
      <c r="L299" s="44" t="s">
        <v>76</v>
      </c>
      <c r="M299" s="44"/>
      <c r="N299" s="48"/>
      <c r="O299" s="110" t="s">
        <v>248</v>
      </c>
      <c r="P299" s="48" t="s">
        <v>78</v>
      </c>
      <c r="Q299" s="44"/>
      <c r="R299" s="69"/>
      <c r="S299" s="150"/>
      <c r="T299" s="44" t="s">
        <v>58</v>
      </c>
      <c r="U299" s="44" t="s">
        <v>54</v>
      </c>
      <c r="V299" s="44" t="s">
        <v>91</v>
      </c>
      <c r="W299" s="71" t="s">
        <v>249</v>
      </c>
    </row>
    <row r="300" spans="2:23" ht="15" customHeight="1" x14ac:dyDescent="0.2">
      <c r="B300" s="43"/>
      <c r="C300" s="44"/>
      <c r="D300" s="44" t="s">
        <v>93</v>
      </c>
      <c r="E300" s="45"/>
      <c r="F300" s="45"/>
      <c r="G300" s="45" t="s">
        <v>242</v>
      </c>
      <c r="H300" s="45"/>
      <c r="I300" s="44"/>
      <c r="J300" s="47" t="s">
        <v>58</v>
      </c>
      <c r="K300" s="44"/>
      <c r="L300" s="44" t="s">
        <v>76</v>
      </c>
      <c r="M300" s="44"/>
      <c r="N300" s="48"/>
      <c r="O300" s="110">
        <v>0.95</v>
      </c>
      <c r="P300" s="48" t="s">
        <v>78</v>
      </c>
      <c r="Q300" s="44"/>
      <c r="R300" s="69"/>
      <c r="S300" s="150"/>
      <c r="T300" s="44" t="s">
        <v>58</v>
      </c>
      <c r="U300" s="44" t="s">
        <v>54</v>
      </c>
      <c r="V300" s="44" t="s">
        <v>91</v>
      </c>
      <c r="W300" s="71" t="s">
        <v>250</v>
      </c>
    </row>
    <row r="301" spans="2:23" ht="15" customHeight="1" x14ac:dyDescent="0.2">
      <c r="B301" s="43"/>
      <c r="C301" s="44"/>
      <c r="D301" s="44" t="s">
        <v>95</v>
      </c>
      <c r="E301" s="45"/>
      <c r="F301" s="45"/>
      <c r="G301" s="45" t="s">
        <v>58</v>
      </c>
      <c r="H301" s="45"/>
      <c r="I301" s="44"/>
      <c r="J301" s="47" t="s">
        <v>58</v>
      </c>
      <c r="K301" s="44"/>
      <c r="L301" s="44" t="s">
        <v>76</v>
      </c>
      <c r="M301" s="44"/>
      <c r="N301" s="48"/>
      <c r="O301" s="110">
        <v>1.66</v>
      </c>
      <c r="P301" s="48" t="s">
        <v>78</v>
      </c>
      <c r="Q301" s="44"/>
      <c r="R301" s="69"/>
      <c r="S301" s="150"/>
      <c r="T301" s="44" t="s">
        <v>58</v>
      </c>
      <c r="U301" s="44" t="s">
        <v>54</v>
      </c>
      <c r="V301" s="44" t="s">
        <v>91</v>
      </c>
      <c r="W301" s="49" t="s">
        <v>58</v>
      </c>
    </row>
    <row r="302" spans="2:23" ht="15" customHeight="1" x14ac:dyDescent="0.2">
      <c r="B302" s="43"/>
      <c r="C302" s="44"/>
      <c r="D302" s="44" t="s">
        <v>97</v>
      </c>
      <c r="E302" s="45"/>
      <c r="F302" s="45"/>
      <c r="G302" s="45" t="s">
        <v>58</v>
      </c>
      <c r="H302" s="45"/>
      <c r="I302" s="44"/>
      <c r="J302" s="47" t="s">
        <v>58</v>
      </c>
      <c r="K302" s="44"/>
      <c r="L302" s="44" t="s">
        <v>76</v>
      </c>
      <c r="M302" s="44"/>
      <c r="N302" s="48"/>
      <c r="O302" s="110">
        <v>3.8</v>
      </c>
      <c r="P302" s="48" t="s">
        <v>78</v>
      </c>
      <c r="Q302" s="44"/>
      <c r="R302" s="69"/>
      <c r="S302" s="150"/>
      <c r="T302" s="44" t="s">
        <v>58</v>
      </c>
      <c r="U302" s="44" t="s">
        <v>54</v>
      </c>
      <c r="V302" s="44" t="s">
        <v>91</v>
      </c>
      <c r="W302" s="49" t="s">
        <v>58</v>
      </c>
    </row>
    <row r="303" spans="2:23" ht="15" customHeight="1" x14ac:dyDescent="0.2">
      <c r="B303" s="43"/>
      <c r="C303" s="44"/>
      <c r="D303" s="44" t="s">
        <v>99</v>
      </c>
      <c r="E303" s="45"/>
      <c r="F303" s="45"/>
      <c r="G303" s="45" t="s">
        <v>58</v>
      </c>
      <c r="H303" s="45"/>
      <c r="I303" s="44"/>
      <c r="J303" s="47" t="s">
        <v>58</v>
      </c>
      <c r="K303" s="44"/>
      <c r="L303" s="44" t="s">
        <v>76</v>
      </c>
      <c r="M303" s="44"/>
      <c r="N303" s="48"/>
      <c r="O303" s="110">
        <v>10.55</v>
      </c>
      <c r="P303" s="48" t="s">
        <v>78</v>
      </c>
      <c r="Q303" s="44"/>
      <c r="R303" s="69"/>
      <c r="S303" s="150"/>
      <c r="T303" s="44" t="s">
        <v>58</v>
      </c>
      <c r="U303" s="44" t="s">
        <v>54</v>
      </c>
      <c r="V303" s="44" t="s">
        <v>91</v>
      </c>
      <c r="W303" s="49" t="s">
        <v>58</v>
      </c>
    </row>
    <row r="304" spans="2:23" ht="15.75" customHeight="1" thickBot="1" x14ac:dyDescent="0.25">
      <c r="B304" s="50"/>
      <c r="C304" s="51"/>
      <c r="D304" s="51" t="s">
        <v>100</v>
      </c>
      <c r="E304" s="52"/>
      <c r="F304" s="52"/>
      <c r="G304" s="52" t="s">
        <v>58</v>
      </c>
      <c r="H304" s="52"/>
      <c r="I304" s="51"/>
      <c r="J304" s="53" t="s">
        <v>58</v>
      </c>
      <c r="K304" s="51"/>
      <c r="L304" s="51" t="s">
        <v>76</v>
      </c>
      <c r="M304" s="51"/>
      <c r="N304" s="54"/>
      <c r="O304" s="113">
        <v>10.55</v>
      </c>
      <c r="P304" s="54" t="s">
        <v>78</v>
      </c>
      <c r="Q304" s="51"/>
      <c r="R304" s="73"/>
      <c r="S304" s="151"/>
      <c r="T304" s="51" t="s">
        <v>58</v>
      </c>
      <c r="U304" s="51" t="s">
        <v>54</v>
      </c>
      <c r="V304" s="51" t="s">
        <v>91</v>
      </c>
      <c r="W304" s="55" t="s">
        <v>58</v>
      </c>
    </row>
    <row r="305" spans="2:23" x14ac:dyDescent="0.2">
      <c r="B305" s="31" t="s">
        <v>43</v>
      </c>
      <c r="C305" s="74" t="s">
        <v>259</v>
      </c>
      <c r="D305" s="32" t="s">
        <v>44</v>
      </c>
      <c r="E305" s="33">
        <v>44620</v>
      </c>
      <c r="F305" s="33">
        <v>45579</v>
      </c>
      <c r="G305" s="33" t="s">
        <v>252</v>
      </c>
      <c r="H305" s="33">
        <v>46387</v>
      </c>
      <c r="I305" s="32" t="s">
        <v>46</v>
      </c>
      <c r="J305" s="56">
        <v>8000</v>
      </c>
      <c r="K305" s="32" t="s">
        <v>48</v>
      </c>
      <c r="L305" s="32" t="s">
        <v>49</v>
      </c>
      <c r="M305" s="34">
        <f>360.54/365</f>
        <v>0.98778082191780825</v>
      </c>
      <c r="N305" s="35" t="s">
        <v>50</v>
      </c>
      <c r="O305" s="35"/>
      <c r="P305" s="35"/>
      <c r="Q305" s="32" t="s">
        <v>253</v>
      </c>
      <c r="R305" s="152" t="s">
        <v>285</v>
      </c>
      <c r="S305" s="32"/>
      <c r="T305" s="32" t="s">
        <v>53</v>
      </c>
      <c r="U305" s="32" t="s">
        <v>54</v>
      </c>
      <c r="V305" s="32" t="s">
        <v>55</v>
      </c>
      <c r="W305" s="36" t="s">
        <v>255</v>
      </c>
    </row>
    <row r="306" spans="2:23" x14ac:dyDescent="0.2">
      <c r="B306" s="20"/>
      <c r="C306" s="15"/>
      <c r="D306" s="38" t="s">
        <v>60</v>
      </c>
      <c r="E306" s="37"/>
      <c r="F306" s="37"/>
      <c r="G306" s="37" t="s">
        <v>58</v>
      </c>
      <c r="H306" s="37" t="s">
        <v>58</v>
      </c>
      <c r="I306" s="15"/>
      <c r="J306" s="93">
        <v>8000</v>
      </c>
      <c r="K306" s="38" t="s">
        <v>48</v>
      </c>
      <c r="L306" s="38" t="s">
        <v>49</v>
      </c>
      <c r="M306" s="93">
        <v>0</v>
      </c>
      <c r="N306" s="79" t="s">
        <v>50</v>
      </c>
      <c r="O306" s="79"/>
      <c r="P306" s="79"/>
      <c r="Q306" s="38"/>
      <c r="R306" s="153"/>
      <c r="S306" s="15"/>
      <c r="T306" s="15" t="s">
        <v>58</v>
      </c>
      <c r="U306" s="15" t="s">
        <v>54</v>
      </c>
      <c r="V306" s="38" t="s">
        <v>55</v>
      </c>
      <c r="W306" s="40" t="s">
        <v>58</v>
      </c>
    </row>
    <row r="307" spans="2:23" x14ac:dyDescent="0.2">
      <c r="B307" s="20"/>
      <c r="C307" s="15"/>
      <c r="D307" s="15" t="s">
        <v>61</v>
      </c>
      <c r="E307" s="37"/>
      <c r="F307" s="37"/>
      <c r="G307" s="37" t="s">
        <v>58</v>
      </c>
      <c r="H307" s="37" t="s">
        <v>58</v>
      </c>
      <c r="I307" s="15"/>
      <c r="J307" s="16">
        <v>2000</v>
      </c>
      <c r="K307" s="15" t="s">
        <v>48</v>
      </c>
      <c r="L307" s="15" t="s">
        <v>49</v>
      </c>
      <c r="M307" s="16">
        <v>0</v>
      </c>
      <c r="N307" s="39" t="s">
        <v>50</v>
      </c>
      <c r="O307" s="39"/>
      <c r="P307" s="39"/>
      <c r="Q307" s="15"/>
      <c r="R307" s="153"/>
      <c r="S307" s="15"/>
      <c r="T307" s="15" t="s">
        <v>58</v>
      </c>
      <c r="U307" s="15" t="s">
        <v>54</v>
      </c>
      <c r="V307" s="15" t="s">
        <v>55</v>
      </c>
      <c r="W307" s="40" t="s">
        <v>58</v>
      </c>
    </row>
    <row r="308" spans="2:23" x14ac:dyDescent="0.2">
      <c r="B308" s="20"/>
      <c r="C308" s="15"/>
      <c r="D308" s="15" t="s">
        <v>63</v>
      </c>
      <c r="E308" s="37"/>
      <c r="F308" s="37"/>
      <c r="G308" s="37" t="s">
        <v>58</v>
      </c>
      <c r="H308" s="37" t="s">
        <v>58</v>
      </c>
      <c r="I308" s="15"/>
      <c r="J308" s="16">
        <v>2000</v>
      </c>
      <c r="K308" s="15" t="s">
        <v>48</v>
      </c>
      <c r="L308" s="15" t="s">
        <v>49</v>
      </c>
      <c r="M308" s="16">
        <v>0</v>
      </c>
      <c r="N308" s="39" t="s">
        <v>50</v>
      </c>
      <c r="O308" s="39"/>
      <c r="P308" s="39"/>
      <c r="Q308" s="15"/>
      <c r="R308" s="153"/>
      <c r="S308" s="15"/>
      <c r="T308" s="15" t="s">
        <v>58</v>
      </c>
      <c r="U308" s="15" t="s">
        <v>54</v>
      </c>
      <c r="V308" s="15" t="s">
        <v>55</v>
      </c>
      <c r="W308" s="40" t="s">
        <v>58</v>
      </c>
    </row>
    <row r="309" spans="2:23" x14ac:dyDescent="0.2">
      <c r="B309" s="20"/>
      <c r="C309" s="15"/>
      <c r="D309" s="15" t="s">
        <v>71</v>
      </c>
      <c r="E309" s="37"/>
      <c r="F309" s="37"/>
      <c r="G309" s="37" t="s">
        <v>58</v>
      </c>
      <c r="H309" s="37">
        <v>45291</v>
      </c>
      <c r="I309" s="15"/>
      <c r="J309" s="16">
        <v>370000</v>
      </c>
      <c r="K309" s="15" t="s">
        <v>73</v>
      </c>
      <c r="L309" s="15" t="s">
        <v>49</v>
      </c>
      <c r="M309" s="16">
        <v>0</v>
      </c>
      <c r="N309" s="39" t="s">
        <v>50</v>
      </c>
      <c r="O309" s="39"/>
      <c r="P309" s="39"/>
      <c r="Q309" s="15"/>
      <c r="R309" s="153"/>
      <c r="S309" s="63"/>
      <c r="T309" s="15" t="s">
        <v>58</v>
      </c>
      <c r="U309" s="15" t="s">
        <v>54</v>
      </c>
      <c r="V309" s="15" t="s">
        <v>55</v>
      </c>
      <c r="W309" s="40" t="s">
        <v>58</v>
      </c>
    </row>
    <row r="310" spans="2:23" x14ac:dyDescent="0.2">
      <c r="B310" s="20"/>
      <c r="C310" s="15"/>
      <c r="D310" s="15" t="s">
        <v>71</v>
      </c>
      <c r="E310" s="37"/>
      <c r="F310" s="37"/>
      <c r="G310" s="85">
        <v>45292</v>
      </c>
      <c r="H310" s="37">
        <v>46387</v>
      </c>
      <c r="I310" s="15"/>
      <c r="J310" s="16">
        <v>320000</v>
      </c>
      <c r="K310" s="15" t="s">
        <v>73</v>
      </c>
      <c r="L310" s="15" t="s">
        <v>49</v>
      </c>
      <c r="M310" s="16">
        <v>0</v>
      </c>
      <c r="N310" s="39" t="s">
        <v>50</v>
      </c>
      <c r="O310" s="39"/>
      <c r="P310" s="39"/>
      <c r="Q310" s="15"/>
      <c r="R310" s="153"/>
      <c r="S310" s="63"/>
      <c r="T310" s="15" t="s">
        <v>58</v>
      </c>
      <c r="U310" s="15" t="s">
        <v>54</v>
      </c>
      <c r="V310" s="15" t="s">
        <v>55</v>
      </c>
      <c r="W310" s="40"/>
    </row>
    <row r="311" spans="2:23" x14ac:dyDescent="0.2">
      <c r="B311" s="20"/>
      <c r="C311" s="15"/>
      <c r="D311" s="15" t="s">
        <v>57</v>
      </c>
      <c r="E311" s="37"/>
      <c r="F311" s="37"/>
      <c r="G311" s="37">
        <v>44621</v>
      </c>
      <c r="H311" s="37" t="s">
        <v>58</v>
      </c>
      <c r="I311" s="15"/>
      <c r="J311" s="16">
        <v>0</v>
      </c>
      <c r="K311" s="15" t="s">
        <v>48</v>
      </c>
      <c r="L311" s="15" t="s">
        <v>49</v>
      </c>
      <c r="M311" s="17">
        <f>27.35/365</f>
        <v>7.4931506849315072E-2</v>
      </c>
      <c r="N311" s="39" t="s">
        <v>50</v>
      </c>
      <c r="O311" s="39"/>
      <c r="P311" s="39"/>
      <c r="Q311" s="15" t="s">
        <v>256</v>
      </c>
      <c r="R311" s="154"/>
      <c r="S311" s="63"/>
      <c r="T311" s="15" t="s">
        <v>58</v>
      </c>
      <c r="U311" s="15" t="s">
        <v>54</v>
      </c>
      <c r="V311" s="15" t="s">
        <v>55</v>
      </c>
      <c r="W311" s="40"/>
    </row>
    <row r="312" spans="2:23" x14ac:dyDescent="0.2">
      <c r="B312" s="43"/>
      <c r="C312" s="44"/>
      <c r="D312" s="44" t="s">
        <v>74</v>
      </c>
      <c r="E312" s="45"/>
      <c r="F312" s="45"/>
      <c r="G312" s="45" t="s">
        <v>58</v>
      </c>
      <c r="H312" s="45" t="s">
        <v>58</v>
      </c>
      <c r="I312" s="44"/>
      <c r="J312" s="47" t="s">
        <v>75</v>
      </c>
      <c r="K312" s="44"/>
      <c r="L312" s="44" t="s">
        <v>76</v>
      </c>
      <c r="M312" s="44"/>
      <c r="N312" s="48"/>
      <c r="O312" s="65">
        <v>9.6699999999999994E-2</v>
      </c>
      <c r="P312" s="48" t="s">
        <v>78</v>
      </c>
      <c r="Q312" s="44"/>
      <c r="R312" s="69"/>
      <c r="S312" s="149" t="s">
        <v>254</v>
      </c>
      <c r="T312" s="44" t="s">
        <v>58</v>
      </c>
      <c r="U312" s="44" t="s">
        <v>54</v>
      </c>
      <c r="V312" s="44" t="s">
        <v>79</v>
      </c>
      <c r="W312" s="49" t="s">
        <v>80</v>
      </c>
    </row>
    <row r="313" spans="2:23" x14ac:dyDescent="0.2">
      <c r="B313" s="43"/>
      <c r="C313" s="44"/>
      <c r="D313" s="44" t="s">
        <v>81</v>
      </c>
      <c r="E313" s="45"/>
      <c r="F313" s="45"/>
      <c r="G313" s="45" t="s">
        <v>58</v>
      </c>
      <c r="H313" s="45" t="s">
        <v>58</v>
      </c>
      <c r="I313" s="44"/>
      <c r="J313" s="47" t="s">
        <v>58</v>
      </c>
      <c r="K313" s="44"/>
      <c r="L313" s="44" t="s">
        <v>76</v>
      </c>
      <c r="M313" s="44"/>
      <c r="N313" s="48"/>
      <c r="O313" s="65">
        <v>9.6699999999999994E-2</v>
      </c>
      <c r="P313" s="48" t="s">
        <v>78</v>
      </c>
      <c r="Q313" s="44"/>
      <c r="R313" s="69"/>
      <c r="S313" s="150"/>
      <c r="T313" s="44" t="s">
        <v>58</v>
      </c>
      <c r="U313" s="44" t="s">
        <v>54</v>
      </c>
      <c r="V313" s="44" t="s">
        <v>79</v>
      </c>
      <c r="W313" s="49" t="s">
        <v>58</v>
      </c>
    </row>
    <row r="314" spans="2:23" x14ac:dyDescent="0.2">
      <c r="B314" s="43"/>
      <c r="C314" s="44"/>
      <c r="D314" s="44" t="s">
        <v>82</v>
      </c>
      <c r="E314" s="45"/>
      <c r="F314" s="45"/>
      <c r="G314" s="45" t="s">
        <v>58</v>
      </c>
      <c r="H314" s="45" t="s">
        <v>58</v>
      </c>
      <c r="I314" s="44"/>
      <c r="J314" s="47" t="s">
        <v>58</v>
      </c>
      <c r="K314" s="44"/>
      <c r="L314" s="44" t="s">
        <v>76</v>
      </c>
      <c r="M314" s="44"/>
      <c r="N314" s="48"/>
      <c r="O314" s="65">
        <v>4.8399999999999999E-2</v>
      </c>
      <c r="P314" s="48" t="s">
        <v>78</v>
      </c>
      <c r="Q314" s="44"/>
      <c r="R314" s="69"/>
      <c r="S314" s="150"/>
      <c r="T314" s="44" t="s">
        <v>58</v>
      </c>
      <c r="U314" s="44" t="s">
        <v>54</v>
      </c>
      <c r="V314" s="44" t="s">
        <v>79</v>
      </c>
      <c r="W314" s="49" t="s">
        <v>58</v>
      </c>
    </row>
    <row r="315" spans="2:23" x14ac:dyDescent="0.2">
      <c r="B315" s="43"/>
      <c r="C315" s="44"/>
      <c r="D315" s="44" t="s">
        <v>84</v>
      </c>
      <c r="E315" s="45"/>
      <c r="F315" s="45"/>
      <c r="G315" s="45" t="s">
        <v>58</v>
      </c>
      <c r="H315" s="45" t="s">
        <v>58</v>
      </c>
      <c r="I315" s="44"/>
      <c r="J315" s="47" t="s">
        <v>58</v>
      </c>
      <c r="K315" s="44"/>
      <c r="L315" s="44" t="s">
        <v>76</v>
      </c>
      <c r="M315" s="44"/>
      <c r="N315" s="48"/>
      <c r="O315" s="65">
        <v>9.6699999999999994E-2</v>
      </c>
      <c r="P315" s="48" t="s">
        <v>78</v>
      </c>
      <c r="Q315" s="44"/>
      <c r="R315" s="69"/>
      <c r="S315" s="150"/>
      <c r="T315" s="44" t="s">
        <v>58</v>
      </c>
      <c r="U315" s="44" t="s">
        <v>54</v>
      </c>
      <c r="V315" s="44" t="s">
        <v>79</v>
      </c>
      <c r="W315" s="49" t="s">
        <v>58</v>
      </c>
    </row>
    <row r="316" spans="2:23" ht="53.25" customHeight="1" x14ac:dyDescent="0.2">
      <c r="B316" s="43"/>
      <c r="C316" s="44"/>
      <c r="D316" s="44" t="s">
        <v>88</v>
      </c>
      <c r="E316" s="45"/>
      <c r="F316" s="45"/>
      <c r="G316" s="45" t="s">
        <v>58</v>
      </c>
      <c r="H316" s="45" t="s">
        <v>58</v>
      </c>
      <c r="I316" s="44"/>
      <c r="J316" s="47" t="s">
        <v>58</v>
      </c>
      <c r="K316" s="44"/>
      <c r="L316" s="44" t="s">
        <v>76</v>
      </c>
      <c r="M316" s="44"/>
      <c r="N316" s="48"/>
      <c r="O316" s="65" t="s">
        <v>257</v>
      </c>
      <c r="P316" s="48" t="s">
        <v>78</v>
      </c>
      <c r="Q316" s="44"/>
      <c r="R316" s="69"/>
      <c r="S316" s="150"/>
      <c r="T316" s="44" t="s">
        <v>58</v>
      </c>
      <c r="U316" s="44" t="s">
        <v>54</v>
      </c>
      <c r="V316" s="44" t="s">
        <v>91</v>
      </c>
      <c r="W316" s="71" t="s">
        <v>258</v>
      </c>
    </row>
    <row r="317" spans="2:23" x14ac:dyDescent="0.2">
      <c r="B317" s="43"/>
      <c r="C317" s="44"/>
      <c r="D317" s="44" t="s">
        <v>93</v>
      </c>
      <c r="E317" s="45"/>
      <c r="F317" s="45"/>
      <c r="G317" s="45" t="s">
        <v>58</v>
      </c>
      <c r="H317" s="45" t="s">
        <v>58</v>
      </c>
      <c r="I317" s="44"/>
      <c r="J317" s="44" t="s">
        <v>58</v>
      </c>
      <c r="K317" s="44"/>
      <c r="L317" s="44" t="s">
        <v>76</v>
      </c>
      <c r="M317" s="44"/>
      <c r="N317" s="48"/>
      <c r="O317" s="65">
        <v>0.97860000000000003</v>
      </c>
      <c r="P317" s="48" t="s">
        <v>78</v>
      </c>
      <c r="Q317" s="44"/>
      <c r="R317" s="69"/>
      <c r="S317" s="150"/>
      <c r="T317" s="44" t="s">
        <v>58</v>
      </c>
      <c r="U317" s="44" t="s">
        <v>54</v>
      </c>
      <c r="V317" s="44" t="s">
        <v>91</v>
      </c>
      <c r="W317" s="49"/>
    </row>
    <row r="318" spans="2:23" x14ac:dyDescent="0.2">
      <c r="B318" s="43"/>
      <c r="C318" s="44"/>
      <c r="D318" s="44" t="s">
        <v>95</v>
      </c>
      <c r="E318" s="45"/>
      <c r="F318" s="45"/>
      <c r="G318" s="45" t="s">
        <v>58</v>
      </c>
      <c r="H318" s="45" t="s">
        <v>58</v>
      </c>
      <c r="I318" s="44"/>
      <c r="J318" s="44" t="s">
        <v>58</v>
      </c>
      <c r="K318" s="44"/>
      <c r="L318" s="44" t="s">
        <v>76</v>
      </c>
      <c r="M318" s="44"/>
      <c r="N318" s="48"/>
      <c r="O318" s="65">
        <f>O317*2</f>
        <v>1.9572000000000001</v>
      </c>
      <c r="P318" s="48" t="s">
        <v>78</v>
      </c>
      <c r="Q318" s="44"/>
      <c r="R318" s="69"/>
      <c r="S318" s="150"/>
      <c r="T318" s="44" t="s">
        <v>58</v>
      </c>
      <c r="U318" s="44" t="s">
        <v>54</v>
      </c>
      <c r="V318" s="44" t="s">
        <v>91</v>
      </c>
      <c r="W318" s="49"/>
    </row>
    <row r="319" spans="2:23" x14ac:dyDescent="0.2">
      <c r="B319" s="43"/>
      <c r="C319" s="44"/>
      <c r="D319" s="44" t="s">
        <v>97</v>
      </c>
      <c r="E319" s="45"/>
      <c r="F319" s="45"/>
      <c r="G319" s="45" t="s">
        <v>58</v>
      </c>
      <c r="H319" s="45" t="s">
        <v>58</v>
      </c>
      <c r="I319" s="44"/>
      <c r="J319" s="44" t="s">
        <v>58</v>
      </c>
      <c r="K319" s="44"/>
      <c r="L319" s="44" t="s">
        <v>76</v>
      </c>
      <c r="M319" s="44"/>
      <c r="N319" s="48"/>
      <c r="O319" s="65">
        <v>3.9350999999999998</v>
      </c>
      <c r="P319" s="48" t="s">
        <v>78</v>
      </c>
      <c r="Q319" s="44"/>
      <c r="R319" s="69"/>
      <c r="S319" s="150"/>
      <c r="T319" s="44" t="s">
        <v>58</v>
      </c>
      <c r="U319" s="44" t="s">
        <v>54</v>
      </c>
      <c r="V319" s="44" t="s">
        <v>91</v>
      </c>
      <c r="W319" s="49"/>
    </row>
    <row r="320" spans="2:23" x14ac:dyDescent="0.2">
      <c r="B320" s="43"/>
      <c r="C320" s="44"/>
      <c r="D320" s="44" t="s">
        <v>99</v>
      </c>
      <c r="E320" s="45"/>
      <c r="F320" s="45"/>
      <c r="G320" s="45" t="s">
        <v>58</v>
      </c>
      <c r="H320" s="45" t="s">
        <v>58</v>
      </c>
      <c r="I320" s="44"/>
      <c r="J320" s="44" t="s">
        <v>58</v>
      </c>
      <c r="K320" s="44"/>
      <c r="L320" s="44" t="s">
        <v>76</v>
      </c>
      <c r="M320" s="44"/>
      <c r="N320" s="48"/>
      <c r="O320" s="65">
        <v>10.929600000000001</v>
      </c>
      <c r="P320" s="48" t="s">
        <v>78</v>
      </c>
      <c r="Q320" s="44"/>
      <c r="R320" s="69"/>
      <c r="S320" s="150"/>
      <c r="T320" s="44" t="s">
        <v>58</v>
      </c>
      <c r="U320" s="44" t="s">
        <v>54</v>
      </c>
      <c r="V320" s="44" t="s">
        <v>91</v>
      </c>
      <c r="W320" s="49"/>
    </row>
    <row r="321" spans="2:23" ht="13.5" thickBot="1" x14ac:dyDescent="0.25">
      <c r="B321" s="50"/>
      <c r="C321" s="51"/>
      <c r="D321" s="119" t="s">
        <v>100</v>
      </c>
      <c r="E321" s="52"/>
      <c r="F321" s="52"/>
      <c r="G321" s="52" t="s">
        <v>58</v>
      </c>
      <c r="H321" s="52" t="s">
        <v>58</v>
      </c>
      <c r="I321" s="51"/>
      <c r="J321" s="51" t="s">
        <v>58</v>
      </c>
      <c r="K321" s="51"/>
      <c r="L321" s="51" t="s">
        <v>76</v>
      </c>
      <c r="M321" s="51"/>
      <c r="N321" s="54"/>
      <c r="O321" s="72">
        <v>10.929600000000001</v>
      </c>
      <c r="P321" s="54" t="s">
        <v>78</v>
      </c>
      <c r="Q321" s="51"/>
      <c r="R321" s="73"/>
      <c r="S321" s="151"/>
      <c r="T321" s="51" t="s">
        <v>58</v>
      </c>
      <c r="U321" s="51" t="s">
        <v>54</v>
      </c>
      <c r="V321" s="51" t="s">
        <v>91</v>
      </c>
      <c r="W321" s="55"/>
    </row>
    <row r="322" spans="2:23" x14ac:dyDescent="0.2">
      <c r="B322" s="31" t="s">
        <v>43</v>
      </c>
      <c r="C322" s="74" t="s">
        <v>286</v>
      </c>
      <c r="D322" s="32" t="s">
        <v>44</v>
      </c>
      <c r="E322" s="33">
        <v>45474</v>
      </c>
      <c r="F322" s="33" t="s">
        <v>156</v>
      </c>
      <c r="G322" s="33">
        <v>46753</v>
      </c>
      <c r="H322" s="33">
        <v>55884</v>
      </c>
      <c r="I322" s="32" t="s">
        <v>46</v>
      </c>
      <c r="J322" s="56">
        <v>45000</v>
      </c>
      <c r="K322" s="32" t="s">
        <v>48</v>
      </c>
      <c r="L322" s="32" t="s">
        <v>49</v>
      </c>
      <c r="M322" s="34">
        <f>327/365</f>
        <v>0.89589041095890409</v>
      </c>
      <c r="N322" s="35" t="s">
        <v>50</v>
      </c>
      <c r="O322" s="35"/>
      <c r="P322" s="35"/>
      <c r="Q322" s="100" t="s">
        <v>270</v>
      </c>
      <c r="R322" s="152" t="s">
        <v>287</v>
      </c>
      <c r="S322" s="138"/>
      <c r="T322" s="32" t="s">
        <v>53</v>
      </c>
      <c r="U322" s="32" t="s">
        <v>54</v>
      </c>
      <c r="V322" s="32" t="s">
        <v>55</v>
      </c>
      <c r="W322" s="139"/>
    </row>
    <row r="323" spans="2:23" x14ac:dyDescent="0.2">
      <c r="B323" s="128"/>
      <c r="C323" s="126"/>
      <c r="D323" s="38" t="s">
        <v>60</v>
      </c>
      <c r="E323" s="129"/>
      <c r="F323" s="129"/>
      <c r="G323" s="37" t="s">
        <v>58</v>
      </c>
      <c r="H323" s="37" t="s">
        <v>58</v>
      </c>
      <c r="I323" s="15"/>
      <c r="J323" s="93">
        <v>45000</v>
      </c>
      <c r="K323" s="38" t="s">
        <v>48</v>
      </c>
      <c r="L323" s="38" t="s">
        <v>49</v>
      </c>
      <c r="M323" s="93">
        <v>0</v>
      </c>
      <c r="N323" s="79" t="s">
        <v>50</v>
      </c>
      <c r="O323" s="79"/>
      <c r="P323" s="79"/>
      <c r="Q323" s="101"/>
      <c r="R323" s="153"/>
      <c r="S323" s="125"/>
      <c r="T323" s="15" t="s">
        <v>58</v>
      </c>
      <c r="U323" s="15" t="s">
        <v>54</v>
      </c>
      <c r="V323" s="15" t="s">
        <v>55</v>
      </c>
      <c r="W323" s="127"/>
    </row>
    <row r="324" spans="2:23" x14ac:dyDescent="0.2">
      <c r="B324" s="128"/>
      <c r="C324" s="126"/>
      <c r="D324" s="15" t="s">
        <v>61</v>
      </c>
      <c r="E324" s="129"/>
      <c r="F324" s="129"/>
      <c r="G324" s="37" t="s">
        <v>58</v>
      </c>
      <c r="H324" s="37" t="s">
        <v>58</v>
      </c>
      <c r="I324" s="15"/>
      <c r="J324" s="16">
        <v>11250</v>
      </c>
      <c r="K324" s="15" t="s">
        <v>48</v>
      </c>
      <c r="L324" s="15" t="s">
        <v>49</v>
      </c>
      <c r="M324" s="16">
        <v>0</v>
      </c>
      <c r="N324" s="39" t="s">
        <v>50</v>
      </c>
      <c r="O324" s="39"/>
      <c r="P324" s="39"/>
      <c r="Q324" s="102"/>
      <c r="R324" s="153"/>
      <c r="S324" s="125"/>
      <c r="T324" s="15" t="s">
        <v>58</v>
      </c>
      <c r="U324" s="15" t="s">
        <v>54</v>
      </c>
      <c r="V324" s="15" t="s">
        <v>55</v>
      </c>
      <c r="W324" s="127"/>
    </row>
    <row r="325" spans="2:23" x14ac:dyDescent="0.2">
      <c r="B325" s="128"/>
      <c r="C325" s="126"/>
      <c r="D325" s="15" t="s">
        <v>63</v>
      </c>
      <c r="E325" s="129"/>
      <c r="F325" s="129"/>
      <c r="G325" s="37" t="s">
        <v>58</v>
      </c>
      <c r="H325" s="37" t="s">
        <v>58</v>
      </c>
      <c r="I325" s="15"/>
      <c r="J325" s="16">
        <v>11250</v>
      </c>
      <c r="K325" s="15" t="s">
        <v>48</v>
      </c>
      <c r="L325" s="15" t="s">
        <v>49</v>
      </c>
      <c r="M325" s="16">
        <v>0</v>
      </c>
      <c r="N325" s="39" t="s">
        <v>50</v>
      </c>
      <c r="O325" s="39"/>
      <c r="P325" s="39"/>
      <c r="Q325" s="102"/>
      <c r="R325" s="153"/>
      <c r="S325" s="125"/>
      <c r="T325" s="15" t="s">
        <v>58</v>
      </c>
      <c r="U325" s="15" t="s">
        <v>54</v>
      </c>
      <c r="V325" s="15" t="s">
        <v>55</v>
      </c>
      <c r="W325" s="127"/>
    </row>
    <row r="326" spans="2:23" x14ac:dyDescent="0.2">
      <c r="B326" s="128"/>
      <c r="C326" s="126"/>
      <c r="D326" s="15" t="s">
        <v>71</v>
      </c>
      <c r="E326" s="129"/>
      <c r="F326" s="129"/>
      <c r="G326" s="37" t="s">
        <v>233</v>
      </c>
      <c r="H326" s="37" t="s">
        <v>58</v>
      </c>
      <c r="I326" s="15"/>
      <c r="J326" s="16">
        <v>1800000</v>
      </c>
      <c r="K326" s="15" t="s">
        <v>73</v>
      </c>
      <c r="L326" s="15" t="s">
        <v>49</v>
      </c>
      <c r="M326" s="16">
        <v>0</v>
      </c>
      <c r="N326" s="39" t="s">
        <v>50</v>
      </c>
      <c r="O326" s="39"/>
      <c r="P326" s="39"/>
      <c r="Q326" s="102"/>
      <c r="R326" s="153"/>
      <c r="S326" s="125"/>
      <c r="T326" s="15" t="s">
        <v>58</v>
      </c>
      <c r="U326" s="15" t="s">
        <v>54</v>
      </c>
      <c r="V326" s="15" t="s">
        <v>55</v>
      </c>
      <c r="W326" s="127"/>
    </row>
    <row r="327" spans="2:23" x14ac:dyDescent="0.2">
      <c r="B327" s="128"/>
      <c r="C327" s="126"/>
      <c r="D327" s="15" t="s">
        <v>57</v>
      </c>
      <c r="E327" s="129"/>
      <c r="F327" s="129"/>
      <c r="G327" s="37" t="s">
        <v>58</v>
      </c>
      <c r="H327" s="37" t="s">
        <v>234</v>
      </c>
      <c r="I327" s="15"/>
      <c r="J327" s="16">
        <v>0</v>
      </c>
      <c r="K327" s="15" t="s">
        <v>48</v>
      </c>
      <c r="L327" s="15" t="s">
        <v>49</v>
      </c>
      <c r="M327" s="17">
        <f>30.92/365</f>
        <v>8.4712328767123299E-2</v>
      </c>
      <c r="N327" s="39" t="s">
        <v>50</v>
      </c>
      <c r="O327" s="39"/>
      <c r="P327" s="39"/>
      <c r="Q327" s="102" t="s">
        <v>271</v>
      </c>
      <c r="R327" s="153"/>
      <c r="S327" s="125"/>
      <c r="T327" s="15" t="s">
        <v>58</v>
      </c>
      <c r="U327" s="15" t="s">
        <v>54</v>
      </c>
      <c r="V327" s="15" t="s">
        <v>55</v>
      </c>
      <c r="W327" s="127"/>
    </row>
    <row r="328" spans="2:23" x14ac:dyDescent="0.2">
      <c r="B328" s="128"/>
      <c r="C328" s="126"/>
      <c r="D328" s="15" t="s">
        <v>64</v>
      </c>
      <c r="E328" s="129"/>
      <c r="F328" s="129"/>
      <c r="G328" s="37" t="s">
        <v>58</v>
      </c>
      <c r="H328" s="37" t="s">
        <v>234</v>
      </c>
      <c r="I328" s="15"/>
      <c r="J328" s="16">
        <v>0</v>
      </c>
      <c r="K328" s="15" t="s">
        <v>48</v>
      </c>
      <c r="L328" s="15" t="s">
        <v>49</v>
      </c>
      <c r="M328" s="16">
        <v>0</v>
      </c>
      <c r="N328" s="39" t="s">
        <v>50</v>
      </c>
      <c r="O328" s="39"/>
      <c r="P328" s="39"/>
      <c r="Q328" s="101"/>
      <c r="R328" s="154"/>
      <c r="S328" s="126"/>
      <c r="T328" s="15" t="s">
        <v>58</v>
      </c>
      <c r="U328" s="15" t="s">
        <v>54</v>
      </c>
      <c r="V328" s="15" t="s">
        <v>55</v>
      </c>
      <c r="W328" s="127"/>
    </row>
    <row r="329" spans="2:23" x14ac:dyDescent="0.2">
      <c r="B329" s="121"/>
      <c r="C329" s="120"/>
      <c r="D329" s="44" t="s">
        <v>74</v>
      </c>
      <c r="E329" s="122"/>
      <c r="F329" s="123"/>
      <c r="G329" s="45" t="s">
        <v>58</v>
      </c>
      <c r="H329" s="45" t="s">
        <v>58</v>
      </c>
      <c r="I329" s="44"/>
      <c r="J329" s="105" t="s">
        <v>75</v>
      </c>
      <c r="K329" s="44"/>
      <c r="L329" s="44" t="s">
        <v>76</v>
      </c>
      <c r="M329" s="44"/>
      <c r="N329" s="48"/>
      <c r="O329" s="65">
        <v>0.1094</v>
      </c>
      <c r="P329" s="48" t="s">
        <v>78</v>
      </c>
      <c r="Q329" s="120"/>
      <c r="R329" s="130"/>
      <c r="S329" s="149" t="s">
        <v>287</v>
      </c>
      <c r="T329" s="44" t="s">
        <v>58</v>
      </c>
      <c r="U329" s="44" t="s">
        <v>54</v>
      </c>
      <c r="V329" s="44" t="s">
        <v>79</v>
      </c>
      <c r="W329" s="49" t="s">
        <v>80</v>
      </c>
    </row>
    <row r="330" spans="2:23" x14ac:dyDescent="0.2">
      <c r="B330" s="121"/>
      <c r="C330" s="120"/>
      <c r="D330" s="44" t="s">
        <v>81</v>
      </c>
      <c r="E330" s="122"/>
      <c r="F330" s="123"/>
      <c r="G330" s="45" t="s">
        <v>58</v>
      </c>
      <c r="H330" s="45" t="s">
        <v>58</v>
      </c>
      <c r="I330" s="44"/>
      <c r="J330" s="105" t="s">
        <v>58</v>
      </c>
      <c r="K330" s="44"/>
      <c r="L330" s="44" t="s">
        <v>76</v>
      </c>
      <c r="M330" s="44"/>
      <c r="N330" s="48"/>
      <c r="O330" s="65">
        <v>0.1094</v>
      </c>
      <c r="P330" s="48" t="s">
        <v>78</v>
      </c>
      <c r="Q330" s="120"/>
      <c r="R330" s="124"/>
      <c r="S330" s="150"/>
      <c r="T330" s="44" t="s">
        <v>58</v>
      </c>
      <c r="U330" s="44" t="s">
        <v>54</v>
      </c>
      <c r="V330" s="44" t="s">
        <v>79</v>
      </c>
      <c r="W330" s="49" t="s">
        <v>58</v>
      </c>
    </row>
    <row r="331" spans="2:23" x14ac:dyDescent="0.2">
      <c r="B331" s="121"/>
      <c r="C331" s="120"/>
      <c r="D331" s="44" t="s">
        <v>82</v>
      </c>
      <c r="E331" s="122"/>
      <c r="F331" s="123"/>
      <c r="G331" s="45" t="s">
        <v>58</v>
      </c>
      <c r="H331" s="45" t="s">
        <v>58</v>
      </c>
      <c r="I331" s="44"/>
      <c r="J331" s="105" t="s">
        <v>58</v>
      </c>
      <c r="K331" s="44"/>
      <c r="L331" s="44" t="s">
        <v>76</v>
      </c>
      <c r="M331" s="44"/>
      <c r="N331" s="48"/>
      <c r="O331" s="65">
        <v>5.4800000000000001E-2</v>
      </c>
      <c r="P331" s="48" t="s">
        <v>78</v>
      </c>
      <c r="Q331" s="120"/>
      <c r="R331" s="124"/>
      <c r="S331" s="150"/>
      <c r="T331" s="44" t="s">
        <v>58</v>
      </c>
      <c r="U331" s="44" t="s">
        <v>54</v>
      </c>
      <c r="V331" s="44" t="s">
        <v>79</v>
      </c>
      <c r="W331" s="49" t="s">
        <v>58</v>
      </c>
    </row>
    <row r="332" spans="2:23" x14ac:dyDescent="0.2">
      <c r="B332" s="121"/>
      <c r="C332" s="120"/>
      <c r="D332" s="44" t="s">
        <v>84</v>
      </c>
      <c r="E332" s="122"/>
      <c r="F332" s="123"/>
      <c r="G332" s="45" t="s">
        <v>58</v>
      </c>
      <c r="H332" s="45" t="s">
        <v>58</v>
      </c>
      <c r="I332" s="44"/>
      <c r="J332" s="105" t="s">
        <v>58</v>
      </c>
      <c r="K332" s="44"/>
      <c r="L332" s="44" t="s">
        <v>76</v>
      </c>
      <c r="M332" s="44"/>
      <c r="N332" s="48"/>
      <c r="O332" s="65">
        <v>0.1094</v>
      </c>
      <c r="P332" s="48" t="s">
        <v>78</v>
      </c>
      <c r="Q332" s="120"/>
      <c r="R332" s="124"/>
      <c r="S332" s="150"/>
      <c r="T332" s="44" t="s">
        <v>58</v>
      </c>
      <c r="U332" s="44" t="s">
        <v>54</v>
      </c>
      <c r="V332" s="44" t="s">
        <v>79</v>
      </c>
      <c r="W332" s="49" t="s">
        <v>58</v>
      </c>
    </row>
    <row r="333" spans="2:23" x14ac:dyDescent="0.2">
      <c r="B333" s="121"/>
      <c r="C333" s="120"/>
      <c r="D333" s="44" t="s">
        <v>272</v>
      </c>
      <c r="E333" s="122"/>
      <c r="F333" s="123"/>
      <c r="G333" s="45" t="s">
        <v>58</v>
      </c>
      <c r="H333" s="45" t="s">
        <v>58</v>
      </c>
      <c r="I333" s="44"/>
      <c r="J333" s="105" t="s">
        <v>58</v>
      </c>
      <c r="K333" s="44"/>
      <c r="L333" s="44" t="s">
        <v>76</v>
      </c>
      <c r="M333" s="44"/>
      <c r="N333" s="48"/>
      <c r="O333" s="65">
        <v>1.83E-2</v>
      </c>
      <c r="P333" s="48" t="s">
        <v>78</v>
      </c>
      <c r="Q333" s="120"/>
      <c r="R333" s="124"/>
      <c r="S333" s="150"/>
      <c r="T333" s="44" t="s">
        <v>58</v>
      </c>
      <c r="U333" s="44" t="s">
        <v>54</v>
      </c>
      <c r="V333" s="44" t="s">
        <v>79</v>
      </c>
      <c r="W333" s="49" t="s">
        <v>58</v>
      </c>
    </row>
    <row r="334" spans="2:23" x14ac:dyDescent="0.2">
      <c r="B334" s="121"/>
      <c r="C334" s="120"/>
      <c r="D334" s="44" t="s">
        <v>87</v>
      </c>
      <c r="E334" s="122"/>
      <c r="F334" s="123"/>
      <c r="G334" s="45" t="s">
        <v>58</v>
      </c>
      <c r="H334" s="45" t="s">
        <v>58</v>
      </c>
      <c r="I334" s="44"/>
      <c r="J334" s="105" t="s">
        <v>58</v>
      </c>
      <c r="K334" s="44"/>
      <c r="L334" s="44" t="s">
        <v>76</v>
      </c>
      <c r="M334" s="44"/>
      <c r="N334" s="48"/>
      <c r="O334" s="65">
        <v>1.83E-2</v>
      </c>
      <c r="P334" s="48" t="s">
        <v>78</v>
      </c>
      <c r="Q334" s="120"/>
      <c r="R334" s="124"/>
      <c r="S334" s="150"/>
      <c r="T334" s="44" t="s">
        <v>58</v>
      </c>
      <c r="U334" s="44" t="s">
        <v>54</v>
      </c>
      <c r="V334" s="44" t="s">
        <v>79</v>
      </c>
      <c r="W334" s="49" t="s">
        <v>58</v>
      </c>
    </row>
    <row r="335" spans="2:23" x14ac:dyDescent="0.2">
      <c r="B335" s="121"/>
      <c r="C335" s="120"/>
      <c r="D335" s="44" t="s">
        <v>88</v>
      </c>
      <c r="E335" s="122"/>
      <c r="F335" s="123"/>
      <c r="G335" s="45" t="s">
        <v>58</v>
      </c>
      <c r="H335" s="45" t="s">
        <v>58</v>
      </c>
      <c r="I335" s="44"/>
      <c r="J335" s="105" t="s">
        <v>58</v>
      </c>
      <c r="K335" s="44"/>
      <c r="L335" s="44" t="s">
        <v>76</v>
      </c>
      <c r="M335" s="44"/>
      <c r="N335" s="48"/>
      <c r="O335" s="65">
        <v>1.1137999999999999</v>
      </c>
      <c r="P335" s="48" t="s">
        <v>78</v>
      </c>
      <c r="Q335" s="120"/>
      <c r="R335" s="124"/>
      <c r="S335" s="150"/>
      <c r="T335" s="44" t="s">
        <v>58</v>
      </c>
      <c r="U335" s="44" t="s">
        <v>54</v>
      </c>
      <c r="V335" s="44" t="s">
        <v>91</v>
      </c>
      <c r="W335" s="49"/>
    </row>
    <row r="336" spans="2:23" x14ac:dyDescent="0.2">
      <c r="B336" s="121"/>
      <c r="C336" s="120"/>
      <c r="D336" s="44" t="s">
        <v>93</v>
      </c>
      <c r="E336" s="122"/>
      <c r="F336" s="123"/>
      <c r="G336" s="45" t="s">
        <v>58</v>
      </c>
      <c r="H336" s="45" t="s">
        <v>58</v>
      </c>
      <c r="I336" s="44"/>
      <c r="J336" s="105" t="s">
        <v>58</v>
      </c>
      <c r="K336" s="44"/>
      <c r="L336" s="44" t="s">
        <v>76</v>
      </c>
      <c r="M336" s="44"/>
      <c r="N336" s="48"/>
      <c r="O336" s="65">
        <v>1.1137999999999999</v>
      </c>
      <c r="P336" s="48" t="s">
        <v>78</v>
      </c>
      <c r="Q336" s="120"/>
      <c r="R336" s="124"/>
      <c r="S336" s="150"/>
      <c r="T336" s="44" t="s">
        <v>58</v>
      </c>
      <c r="U336" s="44" t="s">
        <v>54</v>
      </c>
      <c r="V336" s="44" t="s">
        <v>91</v>
      </c>
      <c r="W336" s="49"/>
    </row>
    <row r="337" spans="2:23" x14ac:dyDescent="0.2">
      <c r="B337" s="121"/>
      <c r="C337" s="120"/>
      <c r="D337" s="44" t="s">
        <v>95</v>
      </c>
      <c r="E337" s="122"/>
      <c r="F337" s="123"/>
      <c r="G337" s="45" t="s">
        <v>58</v>
      </c>
      <c r="H337" s="45" t="s">
        <v>58</v>
      </c>
      <c r="I337" s="44"/>
      <c r="J337" s="105" t="s">
        <v>58</v>
      </c>
      <c r="K337" s="44"/>
      <c r="L337" s="44" t="s">
        <v>76</v>
      </c>
      <c r="M337" s="44"/>
      <c r="N337" s="48"/>
      <c r="O337" s="65">
        <v>2.1806999999999999</v>
      </c>
      <c r="P337" s="48" t="s">
        <v>78</v>
      </c>
      <c r="Q337" s="120"/>
      <c r="R337" s="124"/>
      <c r="S337" s="150"/>
      <c r="T337" s="44" t="s">
        <v>58</v>
      </c>
      <c r="U337" s="44" t="s">
        <v>54</v>
      </c>
      <c r="V337" s="44" t="s">
        <v>91</v>
      </c>
      <c r="W337" s="49"/>
    </row>
    <row r="338" spans="2:23" x14ac:dyDescent="0.2">
      <c r="B338" s="121"/>
      <c r="C338" s="120"/>
      <c r="D338" s="44" t="s">
        <v>97</v>
      </c>
      <c r="E338" s="122"/>
      <c r="F338" s="123"/>
      <c r="G338" s="45" t="s">
        <v>58</v>
      </c>
      <c r="H338" s="45" t="s">
        <v>58</v>
      </c>
      <c r="I338" s="44"/>
      <c r="J338" s="105" t="s">
        <v>58</v>
      </c>
      <c r="K338" s="44"/>
      <c r="L338" s="44" t="s">
        <v>76</v>
      </c>
      <c r="M338" s="44"/>
      <c r="N338" s="48"/>
      <c r="O338" s="65">
        <v>4.4553000000000003</v>
      </c>
      <c r="P338" s="48" t="s">
        <v>78</v>
      </c>
      <c r="Q338" s="120"/>
      <c r="R338" s="124"/>
      <c r="S338" s="150"/>
      <c r="T338" s="44" t="s">
        <v>58</v>
      </c>
      <c r="U338" s="44" t="s">
        <v>54</v>
      </c>
      <c r="V338" s="44" t="s">
        <v>91</v>
      </c>
      <c r="W338" s="49"/>
    </row>
    <row r="339" spans="2:23" x14ac:dyDescent="0.2">
      <c r="B339" s="121"/>
      <c r="C339" s="120"/>
      <c r="D339" s="44" t="s">
        <v>99</v>
      </c>
      <c r="E339" s="122"/>
      <c r="F339" s="123"/>
      <c r="G339" s="45" t="s">
        <v>58</v>
      </c>
      <c r="H339" s="45" t="s">
        <v>58</v>
      </c>
      <c r="I339" s="44"/>
      <c r="J339" s="105" t="s">
        <v>58</v>
      </c>
      <c r="K339" s="44"/>
      <c r="L339" s="44" t="s">
        <v>76</v>
      </c>
      <c r="M339" s="44"/>
      <c r="N339" s="48"/>
      <c r="O339" s="65">
        <v>12.3576</v>
      </c>
      <c r="P339" s="48" t="s">
        <v>78</v>
      </c>
      <c r="Q339" s="120"/>
      <c r="R339" s="124"/>
      <c r="S339" s="150"/>
      <c r="T339" s="44" t="s">
        <v>58</v>
      </c>
      <c r="U339" s="44" t="s">
        <v>54</v>
      </c>
      <c r="V339" s="44" t="s">
        <v>91</v>
      </c>
      <c r="W339" s="49"/>
    </row>
    <row r="340" spans="2:23" ht="13.5" thickBot="1" x14ac:dyDescent="0.25">
      <c r="B340" s="140"/>
      <c r="C340" s="141"/>
      <c r="D340" s="144" t="s">
        <v>100</v>
      </c>
      <c r="E340" s="142"/>
      <c r="F340" s="142"/>
      <c r="G340" s="145" t="s">
        <v>58</v>
      </c>
      <c r="H340" s="145" t="s">
        <v>58</v>
      </c>
      <c r="I340" s="144"/>
      <c r="J340" s="144" t="s">
        <v>58</v>
      </c>
      <c r="K340" s="144"/>
      <c r="L340" s="144" t="s">
        <v>76</v>
      </c>
      <c r="M340" s="144"/>
      <c r="N340" s="146"/>
      <c r="O340" s="147">
        <v>12.3576</v>
      </c>
      <c r="P340" s="146" t="s">
        <v>78</v>
      </c>
      <c r="Q340" s="141"/>
      <c r="R340" s="143"/>
      <c r="S340" s="151"/>
      <c r="T340" s="51" t="s">
        <v>58</v>
      </c>
      <c r="U340" s="51" t="s">
        <v>54</v>
      </c>
      <c r="V340" s="144" t="s">
        <v>91</v>
      </c>
      <c r="W340" s="148"/>
    </row>
    <row r="341" spans="2:23" ht="15" x14ac:dyDescent="0.2">
      <c r="B341" s="8"/>
      <c r="C341" s="78"/>
      <c r="D341" s="8"/>
      <c r="E341" s="8"/>
      <c r="F341" s="8"/>
      <c r="G341" s="8"/>
      <c r="H341" s="8"/>
      <c r="I341" s="8"/>
      <c r="J341" s="8"/>
    </row>
    <row r="342" spans="2:23" ht="15.75" x14ac:dyDescent="0.25">
      <c r="B342" s="115"/>
      <c r="C342" s="78"/>
      <c r="D342" s="8"/>
      <c r="E342" s="8"/>
      <c r="F342" s="8"/>
      <c r="G342" s="8"/>
      <c r="H342" s="8"/>
      <c r="I342" s="8"/>
      <c r="J342" s="8"/>
    </row>
    <row r="343" spans="2:23" ht="15.75" x14ac:dyDescent="0.25">
      <c r="B343" s="115" t="s">
        <v>288</v>
      </c>
      <c r="C343" s="116"/>
      <c r="D343" s="117"/>
      <c r="E343" s="8"/>
      <c r="F343" s="8"/>
      <c r="G343" s="8"/>
      <c r="H343" s="8"/>
      <c r="I343" s="8"/>
      <c r="J343" s="8"/>
    </row>
    <row r="344" spans="2:23" ht="15" x14ac:dyDescent="0.2">
      <c r="B344" s="8"/>
      <c r="C344" s="78"/>
      <c r="D344" s="8"/>
      <c r="E344" s="8"/>
      <c r="F344" s="8"/>
      <c r="G344" s="8"/>
      <c r="H344" s="8"/>
      <c r="I344" s="8"/>
      <c r="J344" s="8"/>
    </row>
    <row r="345" spans="2:23" ht="15.75" x14ac:dyDescent="0.25">
      <c r="B345" s="115" t="s">
        <v>260</v>
      </c>
      <c r="C345" s="78"/>
      <c r="D345" s="8"/>
      <c r="E345" s="8"/>
      <c r="F345" s="8"/>
      <c r="G345" s="8"/>
      <c r="H345" s="8"/>
      <c r="I345" s="8"/>
      <c r="J345" s="8"/>
    </row>
    <row r="346" spans="2:23" ht="15" x14ac:dyDescent="0.2">
      <c r="B346" s="8"/>
      <c r="C346" s="78"/>
      <c r="D346" s="8"/>
      <c r="E346" s="8"/>
      <c r="F346" s="8"/>
      <c r="G346" s="8"/>
      <c r="H346" s="8"/>
      <c r="I346" s="8"/>
      <c r="J346" s="8"/>
    </row>
    <row r="347" spans="2:23" ht="15.75" x14ac:dyDescent="0.25">
      <c r="B347" s="115" t="s">
        <v>261</v>
      </c>
      <c r="C347" s="78"/>
      <c r="D347" s="8"/>
      <c r="E347" s="8"/>
      <c r="F347" s="8"/>
      <c r="G347" s="8"/>
      <c r="H347" s="8"/>
      <c r="I347" s="8"/>
      <c r="J347" s="8"/>
    </row>
    <row r="348" spans="2:23" ht="15" x14ac:dyDescent="0.2">
      <c r="B348" s="8"/>
      <c r="C348" s="78"/>
      <c r="D348" s="8"/>
      <c r="E348" s="8"/>
      <c r="F348" s="8"/>
      <c r="G348" s="8"/>
      <c r="H348" s="8"/>
      <c r="I348" s="8"/>
      <c r="J348" s="8"/>
    </row>
    <row r="349" spans="2:23" ht="15" x14ac:dyDescent="0.2">
      <c r="B349" s="8"/>
      <c r="C349" s="78"/>
      <c r="D349" s="8"/>
      <c r="E349" s="8"/>
      <c r="F349" s="8"/>
      <c r="G349" s="8"/>
      <c r="H349" s="8"/>
      <c r="I349" s="8"/>
      <c r="J349" s="8"/>
    </row>
    <row r="350" spans="2:23" ht="15" x14ac:dyDescent="0.2">
      <c r="B350" s="8"/>
      <c r="C350" s="78"/>
      <c r="D350" s="8"/>
      <c r="E350" s="8"/>
      <c r="F350" s="8"/>
      <c r="G350" s="8"/>
      <c r="H350" s="8"/>
      <c r="I350" s="8"/>
      <c r="J350" s="8"/>
    </row>
    <row r="351" spans="2:23" ht="15" x14ac:dyDescent="0.2">
      <c r="B351" s="8"/>
      <c r="C351" s="78"/>
      <c r="D351" s="8"/>
      <c r="E351" s="8"/>
      <c r="F351" s="8"/>
      <c r="G351" s="8"/>
      <c r="H351" s="8"/>
      <c r="I351" s="8"/>
      <c r="J351" s="8"/>
    </row>
    <row r="352" spans="2:23" ht="15" x14ac:dyDescent="0.2">
      <c r="B352" s="8"/>
      <c r="C352" s="78"/>
      <c r="D352" s="8"/>
      <c r="E352" s="8"/>
      <c r="F352" s="8"/>
      <c r="G352" s="8"/>
      <c r="H352" s="8"/>
      <c r="I352" s="8"/>
      <c r="J352" s="8"/>
    </row>
    <row r="353" spans="2:10" ht="15" x14ac:dyDescent="0.2">
      <c r="B353" s="8"/>
      <c r="C353" s="78"/>
      <c r="D353" s="8"/>
      <c r="E353" s="8"/>
      <c r="F353" s="8"/>
      <c r="G353" s="8"/>
      <c r="H353" s="8"/>
      <c r="I353" s="8"/>
      <c r="J353" s="8"/>
    </row>
    <row r="354" spans="2:10" ht="15" x14ac:dyDescent="0.2">
      <c r="B354" s="8"/>
      <c r="C354" s="78"/>
      <c r="D354" s="8"/>
      <c r="E354" s="8"/>
      <c r="F354" s="8"/>
      <c r="G354" s="8"/>
      <c r="H354" s="8"/>
      <c r="I354" s="8"/>
      <c r="J354" s="8"/>
    </row>
    <row r="355" spans="2:10" ht="15" x14ac:dyDescent="0.2">
      <c r="B355" s="8"/>
      <c r="C355" s="78"/>
      <c r="D355" s="8"/>
      <c r="E355" s="8"/>
      <c r="F355" s="8"/>
      <c r="G355" s="8"/>
      <c r="H355" s="8"/>
      <c r="I355" s="8"/>
      <c r="J355" s="8"/>
    </row>
    <row r="356" spans="2:10" ht="15" x14ac:dyDescent="0.2">
      <c r="B356" s="8"/>
      <c r="C356" s="78"/>
      <c r="D356" s="8"/>
      <c r="E356" s="8"/>
      <c r="F356" s="8"/>
      <c r="G356" s="8"/>
      <c r="H356" s="8"/>
      <c r="I356" s="8"/>
      <c r="J356" s="8"/>
    </row>
    <row r="357" spans="2:10" ht="15" x14ac:dyDescent="0.2">
      <c r="B357" s="8"/>
      <c r="C357" s="78"/>
      <c r="D357" s="8"/>
      <c r="E357" s="8"/>
      <c r="F357" s="8"/>
      <c r="G357" s="8"/>
      <c r="H357" s="8"/>
      <c r="I357" s="8"/>
      <c r="J357" s="8"/>
    </row>
    <row r="358" spans="2:10" ht="15" x14ac:dyDescent="0.2">
      <c r="B358" s="8"/>
      <c r="C358" s="78"/>
      <c r="D358" s="8"/>
      <c r="E358" s="8"/>
      <c r="F358" s="8"/>
      <c r="G358" s="8"/>
      <c r="H358" s="8"/>
      <c r="I358" s="8"/>
      <c r="J358" s="8"/>
    </row>
    <row r="359" spans="2:10" ht="15" x14ac:dyDescent="0.2">
      <c r="B359" s="8"/>
      <c r="C359" s="78"/>
      <c r="D359" s="8"/>
      <c r="E359" s="8"/>
      <c r="F359" s="8"/>
      <c r="G359" s="8"/>
      <c r="H359" s="8"/>
      <c r="I359" s="8"/>
      <c r="J359" s="8"/>
    </row>
    <row r="360" spans="2:10" ht="15" x14ac:dyDescent="0.2">
      <c r="B360" s="8"/>
      <c r="C360" s="78"/>
      <c r="D360" s="8"/>
      <c r="E360" s="8"/>
      <c r="F360" s="8"/>
      <c r="G360" s="8"/>
      <c r="H360" s="8"/>
      <c r="I360" s="8"/>
      <c r="J360" s="8"/>
    </row>
    <row r="361" spans="2:10" ht="15" x14ac:dyDescent="0.2">
      <c r="B361" s="8"/>
      <c r="C361" s="78"/>
      <c r="D361" s="8"/>
      <c r="E361" s="8"/>
      <c r="F361" s="8"/>
      <c r="G361" s="8"/>
      <c r="H361" s="8"/>
      <c r="I361" s="8"/>
      <c r="J361" s="8"/>
    </row>
    <row r="362" spans="2:10" ht="15" x14ac:dyDescent="0.2">
      <c r="B362" s="8"/>
      <c r="C362" s="78"/>
      <c r="D362" s="8"/>
      <c r="E362" s="8"/>
      <c r="F362" s="8"/>
      <c r="G362" s="8"/>
      <c r="H362" s="8"/>
      <c r="I362" s="8"/>
      <c r="J362" s="8"/>
    </row>
    <row r="363" spans="2:10" ht="15" x14ac:dyDescent="0.2">
      <c r="B363" s="8"/>
      <c r="C363" s="78"/>
      <c r="D363" s="8"/>
      <c r="E363" s="8"/>
      <c r="F363" s="8"/>
      <c r="G363" s="8"/>
      <c r="H363" s="8"/>
      <c r="I363" s="8"/>
      <c r="J363" s="8"/>
    </row>
    <row r="364" spans="2:10" ht="15" x14ac:dyDescent="0.2">
      <c r="B364" s="8"/>
      <c r="C364" s="78"/>
      <c r="D364" s="8"/>
      <c r="E364" s="8"/>
      <c r="F364" s="8"/>
      <c r="G364" s="8"/>
      <c r="H364" s="8"/>
      <c r="I364" s="8"/>
      <c r="J364" s="8"/>
    </row>
    <row r="365" spans="2:10" ht="15" x14ac:dyDescent="0.2">
      <c r="B365" s="8"/>
      <c r="C365" s="78"/>
      <c r="D365" s="8"/>
      <c r="E365" s="8"/>
      <c r="F365" s="8"/>
      <c r="G365" s="8"/>
      <c r="H365" s="8"/>
      <c r="I365" s="8"/>
      <c r="J365" s="8"/>
    </row>
    <row r="366" spans="2:10" ht="15" x14ac:dyDescent="0.2">
      <c r="B366" s="8"/>
      <c r="C366" s="78"/>
      <c r="D366" s="8"/>
      <c r="E366" s="8"/>
      <c r="F366" s="8"/>
      <c r="G366" s="8"/>
      <c r="H366" s="8"/>
      <c r="I366" s="8"/>
      <c r="J366" s="8"/>
    </row>
    <row r="367" spans="2:10" ht="15" x14ac:dyDescent="0.2">
      <c r="B367" s="8"/>
      <c r="C367" s="78"/>
      <c r="D367" s="8"/>
      <c r="E367" s="8"/>
      <c r="F367" s="8"/>
      <c r="G367" s="8"/>
      <c r="H367" s="8"/>
      <c r="I367" s="8"/>
      <c r="J367" s="8"/>
    </row>
    <row r="368" spans="2:10" ht="15" x14ac:dyDescent="0.2">
      <c r="B368" s="8"/>
      <c r="C368" s="78"/>
      <c r="D368" s="8"/>
      <c r="E368" s="8"/>
      <c r="F368" s="8"/>
      <c r="G368" s="8"/>
      <c r="H368" s="8"/>
      <c r="I368" s="8"/>
      <c r="J368" s="8"/>
    </row>
    <row r="369" spans="2:10" ht="15" x14ac:dyDescent="0.2">
      <c r="B369" s="8"/>
      <c r="C369" s="78"/>
      <c r="D369" s="8"/>
      <c r="E369" s="8"/>
      <c r="F369" s="8"/>
      <c r="G369" s="8"/>
      <c r="H369" s="8"/>
      <c r="I369" s="8"/>
      <c r="J369" s="8"/>
    </row>
    <row r="370" spans="2:10" ht="15" x14ac:dyDescent="0.2">
      <c r="B370" s="8"/>
      <c r="C370" s="78"/>
      <c r="D370" s="8"/>
      <c r="E370" s="8"/>
      <c r="F370" s="8"/>
      <c r="G370" s="8"/>
      <c r="H370" s="8"/>
      <c r="I370" s="8"/>
      <c r="J370" s="8"/>
    </row>
    <row r="371" spans="2:10" ht="15" x14ac:dyDescent="0.2">
      <c r="B371" s="8"/>
      <c r="C371" s="8"/>
      <c r="D371" s="8"/>
      <c r="E371" s="8"/>
      <c r="F371" s="8"/>
      <c r="G371" s="8"/>
      <c r="H371" s="8"/>
      <c r="I371" s="8"/>
      <c r="J371" s="8"/>
    </row>
    <row r="372" spans="2:10" ht="15" x14ac:dyDescent="0.2">
      <c r="B372" s="8"/>
      <c r="C372" s="8"/>
      <c r="D372" s="8"/>
      <c r="E372" s="8"/>
      <c r="F372" s="8"/>
      <c r="G372" s="8"/>
      <c r="H372" s="8"/>
      <c r="I372" s="8"/>
      <c r="J372" s="8"/>
    </row>
    <row r="373" spans="2:10" ht="15" x14ac:dyDescent="0.2">
      <c r="B373" s="8"/>
      <c r="C373" s="8"/>
      <c r="D373" s="8"/>
      <c r="E373" s="8"/>
      <c r="F373" s="8"/>
      <c r="G373" s="8"/>
      <c r="H373" s="8"/>
      <c r="I373" s="8"/>
      <c r="J373" s="8"/>
    </row>
    <row r="374" spans="2:10" ht="15" x14ac:dyDescent="0.2">
      <c r="B374" s="8"/>
      <c r="C374" s="8"/>
      <c r="D374" s="8"/>
      <c r="E374" s="8"/>
      <c r="F374" s="8"/>
      <c r="G374" s="8"/>
      <c r="H374" s="8"/>
      <c r="I374" s="8"/>
      <c r="J374" s="8"/>
    </row>
    <row r="375" spans="2:10" ht="15" x14ac:dyDescent="0.2">
      <c r="D375" s="8"/>
      <c r="E375" s="8"/>
      <c r="F375" s="8"/>
      <c r="G375" s="8"/>
      <c r="H375" s="8"/>
      <c r="I375" s="8"/>
      <c r="J375" s="8"/>
    </row>
  </sheetData>
  <sheetProtection formatCells="0" formatColumns="0" formatRows="0"/>
  <mergeCells count="49">
    <mergeCell ref="R322:R328"/>
    <mergeCell ref="S329:S340"/>
    <mergeCell ref="W12:W13"/>
    <mergeCell ref="J12:J13"/>
    <mergeCell ref="K12:K13"/>
    <mergeCell ref="L12:L13"/>
    <mergeCell ref="U12:U13"/>
    <mergeCell ref="V12:V13"/>
    <mergeCell ref="R52:R59"/>
    <mergeCell ref="R61:R62"/>
    <mergeCell ref="R63:R82"/>
    <mergeCell ref="S84:S99"/>
    <mergeCell ref="R14:R23"/>
    <mergeCell ref="S24:S35"/>
    <mergeCell ref="R36:R41"/>
    <mergeCell ref="S42:S51"/>
    <mergeCell ref="U11:V11"/>
    <mergeCell ref="B10:D10"/>
    <mergeCell ref="E10:I10"/>
    <mergeCell ref="L10:T10"/>
    <mergeCell ref="J11:K11"/>
    <mergeCell ref="B11:D11"/>
    <mergeCell ref="E11:I11"/>
    <mergeCell ref="L11:T11"/>
    <mergeCell ref="R100:R106"/>
    <mergeCell ref="S107:S118"/>
    <mergeCell ref="R119:R124"/>
    <mergeCell ref="R125:R130"/>
    <mergeCell ref="R131:R136"/>
    <mergeCell ref="S137:S148"/>
    <mergeCell ref="S158:S169"/>
    <mergeCell ref="R170:R175"/>
    <mergeCell ref="S176:S185"/>
    <mergeCell ref="R186:R192"/>
    <mergeCell ref="S193:S198"/>
    <mergeCell ref="S199:S201"/>
    <mergeCell ref="S202:S204"/>
    <mergeCell ref="R205:R212"/>
    <mergeCell ref="S213:S230"/>
    <mergeCell ref="S312:S321"/>
    <mergeCell ref="S279:S288"/>
    <mergeCell ref="R289:R294"/>
    <mergeCell ref="S295:S304"/>
    <mergeCell ref="R231:R235"/>
    <mergeCell ref="S236:S247"/>
    <mergeCell ref="R248:R255"/>
    <mergeCell ref="R305:R311"/>
    <mergeCell ref="S256:S267"/>
    <mergeCell ref="R268:R278"/>
  </mergeCells>
  <phoneticPr fontId="10" type="noConversion"/>
  <dataValidations count="7">
    <dataValidation type="list" allowBlank="1" showInputMessage="1" showErrorMessage="1" sqref="WVJ983336:WVJ983355 L65832:L65851 IX65832:IX65851 ST65832:ST65851 ACP65832:ACP65851 AML65832:AML65851 AWH65832:AWH65851 BGD65832:BGD65851 BPZ65832:BPZ65851 BZV65832:BZV65851 CJR65832:CJR65851 CTN65832:CTN65851 DDJ65832:DDJ65851 DNF65832:DNF65851 DXB65832:DXB65851 EGX65832:EGX65851 EQT65832:EQT65851 FAP65832:FAP65851 FKL65832:FKL65851 FUH65832:FUH65851 GED65832:GED65851 GNZ65832:GNZ65851 GXV65832:GXV65851 HHR65832:HHR65851 HRN65832:HRN65851 IBJ65832:IBJ65851 ILF65832:ILF65851 IVB65832:IVB65851 JEX65832:JEX65851 JOT65832:JOT65851 JYP65832:JYP65851 KIL65832:KIL65851 KSH65832:KSH65851 LCD65832:LCD65851 LLZ65832:LLZ65851 LVV65832:LVV65851 MFR65832:MFR65851 MPN65832:MPN65851 MZJ65832:MZJ65851 NJF65832:NJF65851 NTB65832:NTB65851 OCX65832:OCX65851 OMT65832:OMT65851 OWP65832:OWP65851 PGL65832:PGL65851 PQH65832:PQH65851 QAD65832:QAD65851 QJZ65832:QJZ65851 QTV65832:QTV65851 RDR65832:RDR65851 RNN65832:RNN65851 RXJ65832:RXJ65851 SHF65832:SHF65851 SRB65832:SRB65851 TAX65832:TAX65851 TKT65832:TKT65851 TUP65832:TUP65851 UEL65832:UEL65851 UOH65832:UOH65851 UYD65832:UYD65851 VHZ65832:VHZ65851 VRV65832:VRV65851 WBR65832:WBR65851 WLN65832:WLN65851 WVJ65832:WVJ65851 L131368:L131387 IX131368:IX131387 ST131368:ST131387 ACP131368:ACP131387 AML131368:AML131387 AWH131368:AWH131387 BGD131368:BGD131387 BPZ131368:BPZ131387 BZV131368:BZV131387 CJR131368:CJR131387 CTN131368:CTN131387 DDJ131368:DDJ131387 DNF131368:DNF131387 DXB131368:DXB131387 EGX131368:EGX131387 EQT131368:EQT131387 FAP131368:FAP131387 FKL131368:FKL131387 FUH131368:FUH131387 GED131368:GED131387 GNZ131368:GNZ131387 GXV131368:GXV131387 HHR131368:HHR131387 HRN131368:HRN131387 IBJ131368:IBJ131387 ILF131368:ILF131387 IVB131368:IVB131387 JEX131368:JEX131387 JOT131368:JOT131387 JYP131368:JYP131387 KIL131368:KIL131387 KSH131368:KSH131387 LCD131368:LCD131387 LLZ131368:LLZ131387 LVV131368:LVV131387 MFR131368:MFR131387 MPN131368:MPN131387 MZJ131368:MZJ131387 NJF131368:NJF131387 NTB131368:NTB131387 OCX131368:OCX131387 OMT131368:OMT131387 OWP131368:OWP131387 PGL131368:PGL131387 PQH131368:PQH131387 QAD131368:QAD131387 QJZ131368:QJZ131387 QTV131368:QTV131387 RDR131368:RDR131387 RNN131368:RNN131387 RXJ131368:RXJ131387 SHF131368:SHF131387 SRB131368:SRB131387 TAX131368:TAX131387 TKT131368:TKT131387 TUP131368:TUP131387 UEL131368:UEL131387 UOH131368:UOH131387 UYD131368:UYD131387 VHZ131368:VHZ131387 VRV131368:VRV131387 WBR131368:WBR131387 WLN131368:WLN131387 WVJ131368:WVJ131387 L196904:L196923 IX196904:IX196923 ST196904:ST196923 ACP196904:ACP196923 AML196904:AML196923 AWH196904:AWH196923 BGD196904:BGD196923 BPZ196904:BPZ196923 BZV196904:BZV196923 CJR196904:CJR196923 CTN196904:CTN196923 DDJ196904:DDJ196923 DNF196904:DNF196923 DXB196904:DXB196923 EGX196904:EGX196923 EQT196904:EQT196923 FAP196904:FAP196923 FKL196904:FKL196923 FUH196904:FUH196923 GED196904:GED196923 GNZ196904:GNZ196923 GXV196904:GXV196923 HHR196904:HHR196923 HRN196904:HRN196923 IBJ196904:IBJ196923 ILF196904:ILF196923 IVB196904:IVB196923 JEX196904:JEX196923 JOT196904:JOT196923 JYP196904:JYP196923 KIL196904:KIL196923 KSH196904:KSH196923 LCD196904:LCD196923 LLZ196904:LLZ196923 LVV196904:LVV196923 MFR196904:MFR196923 MPN196904:MPN196923 MZJ196904:MZJ196923 NJF196904:NJF196923 NTB196904:NTB196923 OCX196904:OCX196923 OMT196904:OMT196923 OWP196904:OWP196923 PGL196904:PGL196923 PQH196904:PQH196923 QAD196904:QAD196923 QJZ196904:QJZ196923 QTV196904:QTV196923 RDR196904:RDR196923 RNN196904:RNN196923 RXJ196904:RXJ196923 SHF196904:SHF196923 SRB196904:SRB196923 TAX196904:TAX196923 TKT196904:TKT196923 TUP196904:TUP196923 UEL196904:UEL196923 UOH196904:UOH196923 UYD196904:UYD196923 VHZ196904:VHZ196923 VRV196904:VRV196923 WBR196904:WBR196923 WLN196904:WLN196923 WVJ196904:WVJ196923 L262440:L262459 IX262440:IX262459 ST262440:ST262459 ACP262440:ACP262459 AML262440:AML262459 AWH262440:AWH262459 BGD262440:BGD262459 BPZ262440:BPZ262459 BZV262440:BZV262459 CJR262440:CJR262459 CTN262440:CTN262459 DDJ262440:DDJ262459 DNF262440:DNF262459 DXB262440:DXB262459 EGX262440:EGX262459 EQT262440:EQT262459 FAP262440:FAP262459 FKL262440:FKL262459 FUH262440:FUH262459 GED262440:GED262459 GNZ262440:GNZ262459 GXV262440:GXV262459 HHR262440:HHR262459 HRN262440:HRN262459 IBJ262440:IBJ262459 ILF262440:ILF262459 IVB262440:IVB262459 JEX262440:JEX262459 JOT262440:JOT262459 JYP262440:JYP262459 KIL262440:KIL262459 KSH262440:KSH262459 LCD262440:LCD262459 LLZ262440:LLZ262459 LVV262440:LVV262459 MFR262440:MFR262459 MPN262440:MPN262459 MZJ262440:MZJ262459 NJF262440:NJF262459 NTB262440:NTB262459 OCX262440:OCX262459 OMT262440:OMT262459 OWP262440:OWP262459 PGL262440:PGL262459 PQH262440:PQH262459 QAD262440:QAD262459 QJZ262440:QJZ262459 QTV262440:QTV262459 RDR262440:RDR262459 RNN262440:RNN262459 RXJ262440:RXJ262459 SHF262440:SHF262459 SRB262440:SRB262459 TAX262440:TAX262459 TKT262440:TKT262459 TUP262440:TUP262459 UEL262440:UEL262459 UOH262440:UOH262459 UYD262440:UYD262459 VHZ262440:VHZ262459 VRV262440:VRV262459 WBR262440:WBR262459 WLN262440:WLN262459 WVJ262440:WVJ262459 L327976:L327995 IX327976:IX327995 ST327976:ST327995 ACP327976:ACP327995 AML327976:AML327995 AWH327976:AWH327995 BGD327976:BGD327995 BPZ327976:BPZ327995 BZV327976:BZV327995 CJR327976:CJR327995 CTN327976:CTN327995 DDJ327976:DDJ327995 DNF327976:DNF327995 DXB327976:DXB327995 EGX327976:EGX327995 EQT327976:EQT327995 FAP327976:FAP327995 FKL327976:FKL327995 FUH327976:FUH327995 GED327976:GED327995 GNZ327976:GNZ327995 GXV327976:GXV327995 HHR327976:HHR327995 HRN327976:HRN327995 IBJ327976:IBJ327995 ILF327976:ILF327995 IVB327976:IVB327995 JEX327976:JEX327995 JOT327976:JOT327995 JYP327976:JYP327995 KIL327976:KIL327995 KSH327976:KSH327995 LCD327976:LCD327995 LLZ327976:LLZ327995 LVV327976:LVV327995 MFR327976:MFR327995 MPN327976:MPN327995 MZJ327976:MZJ327995 NJF327976:NJF327995 NTB327976:NTB327995 OCX327976:OCX327995 OMT327976:OMT327995 OWP327976:OWP327995 PGL327976:PGL327995 PQH327976:PQH327995 QAD327976:QAD327995 QJZ327976:QJZ327995 QTV327976:QTV327995 RDR327976:RDR327995 RNN327976:RNN327995 RXJ327976:RXJ327995 SHF327976:SHF327995 SRB327976:SRB327995 TAX327976:TAX327995 TKT327976:TKT327995 TUP327976:TUP327995 UEL327976:UEL327995 UOH327976:UOH327995 UYD327976:UYD327995 VHZ327976:VHZ327995 VRV327976:VRV327995 WBR327976:WBR327995 WLN327976:WLN327995 WVJ327976:WVJ327995 L393512:L393531 IX393512:IX393531 ST393512:ST393531 ACP393512:ACP393531 AML393512:AML393531 AWH393512:AWH393531 BGD393512:BGD393531 BPZ393512:BPZ393531 BZV393512:BZV393531 CJR393512:CJR393531 CTN393512:CTN393531 DDJ393512:DDJ393531 DNF393512:DNF393531 DXB393512:DXB393531 EGX393512:EGX393531 EQT393512:EQT393531 FAP393512:FAP393531 FKL393512:FKL393531 FUH393512:FUH393531 GED393512:GED393531 GNZ393512:GNZ393531 GXV393512:GXV393531 HHR393512:HHR393531 HRN393512:HRN393531 IBJ393512:IBJ393531 ILF393512:ILF393531 IVB393512:IVB393531 JEX393512:JEX393531 JOT393512:JOT393531 JYP393512:JYP393531 KIL393512:KIL393531 KSH393512:KSH393531 LCD393512:LCD393531 LLZ393512:LLZ393531 LVV393512:LVV393531 MFR393512:MFR393531 MPN393512:MPN393531 MZJ393512:MZJ393531 NJF393512:NJF393531 NTB393512:NTB393531 OCX393512:OCX393531 OMT393512:OMT393531 OWP393512:OWP393531 PGL393512:PGL393531 PQH393512:PQH393531 QAD393512:QAD393531 QJZ393512:QJZ393531 QTV393512:QTV393531 RDR393512:RDR393531 RNN393512:RNN393531 RXJ393512:RXJ393531 SHF393512:SHF393531 SRB393512:SRB393531 TAX393512:TAX393531 TKT393512:TKT393531 TUP393512:TUP393531 UEL393512:UEL393531 UOH393512:UOH393531 UYD393512:UYD393531 VHZ393512:VHZ393531 VRV393512:VRV393531 WBR393512:WBR393531 WLN393512:WLN393531 WVJ393512:WVJ393531 L459048:L459067 IX459048:IX459067 ST459048:ST459067 ACP459048:ACP459067 AML459048:AML459067 AWH459048:AWH459067 BGD459048:BGD459067 BPZ459048:BPZ459067 BZV459048:BZV459067 CJR459048:CJR459067 CTN459048:CTN459067 DDJ459048:DDJ459067 DNF459048:DNF459067 DXB459048:DXB459067 EGX459048:EGX459067 EQT459048:EQT459067 FAP459048:FAP459067 FKL459048:FKL459067 FUH459048:FUH459067 GED459048:GED459067 GNZ459048:GNZ459067 GXV459048:GXV459067 HHR459048:HHR459067 HRN459048:HRN459067 IBJ459048:IBJ459067 ILF459048:ILF459067 IVB459048:IVB459067 JEX459048:JEX459067 JOT459048:JOT459067 JYP459048:JYP459067 KIL459048:KIL459067 KSH459048:KSH459067 LCD459048:LCD459067 LLZ459048:LLZ459067 LVV459048:LVV459067 MFR459048:MFR459067 MPN459048:MPN459067 MZJ459048:MZJ459067 NJF459048:NJF459067 NTB459048:NTB459067 OCX459048:OCX459067 OMT459048:OMT459067 OWP459048:OWP459067 PGL459048:PGL459067 PQH459048:PQH459067 QAD459048:QAD459067 QJZ459048:QJZ459067 QTV459048:QTV459067 RDR459048:RDR459067 RNN459048:RNN459067 RXJ459048:RXJ459067 SHF459048:SHF459067 SRB459048:SRB459067 TAX459048:TAX459067 TKT459048:TKT459067 TUP459048:TUP459067 UEL459048:UEL459067 UOH459048:UOH459067 UYD459048:UYD459067 VHZ459048:VHZ459067 VRV459048:VRV459067 WBR459048:WBR459067 WLN459048:WLN459067 WVJ459048:WVJ459067 L524584:L524603 IX524584:IX524603 ST524584:ST524603 ACP524584:ACP524603 AML524584:AML524603 AWH524584:AWH524603 BGD524584:BGD524603 BPZ524584:BPZ524603 BZV524584:BZV524603 CJR524584:CJR524603 CTN524584:CTN524603 DDJ524584:DDJ524603 DNF524584:DNF524603 DXB524584:DXB524603 EGX524584:EGX524603 EQT524584:EQT524603 FAP524584:FAP524603 FKL524584:FKL524603 FUH524584:FUH524603 GED524584:GED524603 GNZ524584:GNZ524603 GXV524584:GXV524603 HHR524584:HHR524603 HRN524584:HRN524603 IBJ524584:IBJ524603 ILF524584:ILF524603 IVB524584:IVB524603 JEX524584:JEX524603 JOT524584:JOT524603 JYP524584:JYP524603 KIL524584:KIL524603 KSH524584:KSH524603 LCD524584:LCD524603 LLZ524584:LLZ524603 LVV524584:LVV524603 MFR524584:MFR524603 MPN524584:MPN524603 MZJ524584:MZJ524603 NJF524584:NJF524603 NTB524584:NTB524603 OCX524584:OCX524603 OMT524584:OMT524603 OWP524584:OWP524603 PGL524584:PGL524603 PQH524584:PQH524603 QAD524584:QAD524603 QJZ524584:QJZ524603 QTV524584:QTV524603 RDR524584:RDR524603 RNN524584:RNN524603 RXJ524584:RXJ524603 SHF524584:SHF524603 SRB524584:SRB524603 TAX524584:TAX524603 TKT524584:TKT524603 TUP524584:TUP524603 UEL524584:UEL524603 UOH524584:UOH524603 UYD524584:UYD524603 VHZ524584:VHZ524603 VRV524584:VRV524603 WBR524584:WBR524603 WLN524584:WLN524603 WVJ524584:WVJ524603 L590120:L590139 IX590120:IX590139 ST590120:ST590139 ACP590120:ACP590139 AML590120:AML590139 AWH590120:AWH590139 BGD590120:BGD590139 BPZ590120:BPZ590139 BZV590120:BZV590139 CJR590120:CJR590139 CTN590120:CTN590139 DDJ590120:DDJ590139 DNF590120:DNF590139 DXB590120:DXB590139 EGX590120:EGX590139 EQT590120:EQT590139 FAP590120:FAP590139 FKL590120:FKL590139 FUH590120:FUH590139 GED590120:GED590139 GNZ590120:GNZ590139 GXV590120:GXV590139 HHR590120:HHR590139 HRN590120:HRN590139 IBJ590120:IBJ590139 ILF590120:ILF590139 IVB590120:IVB590139 JEX590120:JEX590139 JOT590120:JOT590139 JYP590120:JYP590139 KIL590120:KIL590139 KSH590120:KSH590139 LCD590120:LCD590139 LLZ590120:LLZ590139 LVV590120:LVV590139 MFR590120:MFR590139 MPN590120:MPN590139 MZJ590120:MZJ590139 NJF590120:NJF590139 NTB590120:NTB590139 OCX590120:OCX590139 OMT590120:OMT590139 OWP590120:OWP590139 PGL590120:PGL590139 PQH590120:PQH590139 QAD590120:QAD590139 QJZ590120:QJZ590139 QTV590120:QTV590139 RDR590120:RDR590139 RNN590120:RNN590139 RXJ590120:RXJ590139 SHF590120:SHF590139 SRB590120:SRB590139 TAX590120:TAX590139 TKT590120:TKT590139 TUP590120:TUP590139 UEL590120:UEL590139 UOH590120:UOH590139 UYD590120:UYD590139 VHZ590120:VHZ590139 VRV590120:VRV590139 WBR590120:WBR590139 WLN590120:WLN590139 WVJ590120:WVJ590139 L655656:L655675 IX655656:IX655675 ST655656:ST655675 ACP655656:ACP655675 AML655656:AML655675 AWH655656:AWH655675 BGD655656:BGD655675 BPZ655656:BPZ655675 BZV655656:BZV655675 CJR655656:CJR655675 CTN655656:CTN655675 DDJ655656:DDJ655675 DNF655656:DNF655675 DXB655656:DXB655675 EGX655656:EGX655675 EQT655656:EQT655675 FAP655656:FAP655675 FKL655656:FKL655675 FUH655656:FUH655675 GED655656:GED655675 GNZ655656:GNZ655675 GXV655656:GXV655675 HHR655656:HHR655675 HRN655656:HRN655675 IBJ655656:IBJ655675 ILF655656:ILF655675 IVB655656:IVB655675 JEX655656:JEX655675 JOT655656:JOT655675 JYP655656:JYP655675 KIL655656:KIL655675 KSH655656:KSH655675 LCD655656:LCD655675 LLZ655656:LLZ655675 LVV655656:LVV655675 MFR655656:MFR655675 MPN655656:MPN655675 MZJ655656:MZJ655675 NJF655656:NJF655675 NTB655656:NTB655675 OCX655656:OCX655675 OMT655656:OMT655675 OWP655656:OWP655675 PGL655656:PGL655675 PQH655656:PQH655675 QAD655656:QAD655675 QJZ655656:QJZ655675 QTV655656:QTV655675 RDR655656:RDR655675 RNN655656:RNN655675 RXJ655656:RXJ655675 SHF655656:SHF655675 SRB655656:SRB655675 TAX655656:TAX655675 TKT655656:TKT655675 TUP655656:TUP655675 UEL655656:UEL655675 UOH655656:UOH655675 UYD655656:UYD655675 VHZ655656:VHZ655675 VRV655656:VRV655675 WBR655656:WBR655675 WLN655656:WLN655675 WVJ655656:WVJ655675 L721192:L721211 IX721192:IX721211 ST721192:ST721211 ACP721192:ACP721211 AML721192:AML721211 AWH721192:AWH721211 BGD721192:BGD721211 BPZ721192:BPZ721211 BZV721192:BZV721211 CJR721192:CJR721211 CTN721192:CTN721211 DDJ721192:DDJ721211 DNF721192:DNF721211 DXB721192:DXB721211 EGX721192:EGX721211 EQT721192:EQT721211 FAP721192:FAP721211 FKL721192:FKL721211 FUH721192:FUH721211 GED721192:GED721211 GNZ721192:GNZ721211 GXV721192:GXV721211 HHR721192:HHR721211 HRN721192:HRN721211 IBJ721192:IBJ721211 ILF721192:ILF721211 IVB721192:IVB721211 JEX721192:JEX721211 JOT721192:JOT721211 JYP721192:JYP721211 KIL721192:KIL721211 KSH721192:KSH721211 LCD721192:LCD721211 LLZ721192:LLZ721211 LVV721192:LVV721211 MFR721192:MFR721211 MPN721192:MPN721211 MZJ721192:MZJ721211 NJF721192:NJF721211 NTB721192:NTB721211 OCX721192:OCX721211 OMT721192:OMT721211 OWP721192:OWP721211 PGL721192:PGL721211 PQH721192:PQH721211 QAD721192:QAD721211 QJZ721192:QJZ721211 QTV721192:QTV721211 RDR721192:RDR721211 RNN721192:RNN721211 RXJ721192:RXJ721211 SHF721192:SHF721211 SRB721192:SRB721211 TAX721192:TAX721211 TKT721192:TKT721211 TUP721192:TUP721211 UEL721192:UEL721211 UOH721192:UOH721211 UYD721192:UYD721211 VHZ721192:VHZ721211 VRV721192:VRV721211 WBR721192:WBR721211 WLN721192:WLN721211 WVJ721192:WVJ721211 L786728:L786747 IX786728:IX786747 ST786728:ST786747 ACP786728:ACP786747 AML786728:AML786747 AWH786728:AWH786747 BGD786728:BGD786747 BPZ786728:BPZ786747 BZV786728:BZV786747 CJR786728:CJR786747 CTN786728:CTN786747 DDJ786728:DDJ786747 DNF786728:DNF786747 DXB786728:DXB786747 EGX786728:EGX786747 EQT786728:EQT786747 FAP786728:FAP786747 FKL786728:FKL786747 FUH786728:FUH786747 GED786728:GED786747 GNZ786728:GNZ786747 GXV786728:GXV786747 HHR786728:HHR786747 HRN786728:HRN786747 IBJ786728:IBJ786747 ILF786728:ILF786747 IVB786728:IVB786747 JEX786728:JEX786747 JOT786728:JOT786747 JYP786728:JYP786747 KIL786728:KIL786747 KSH786728:KSH786747 LCD786728:LCD786747 LLZ786728:LLZ786747 LVV786728:LVV786747 MFR786728:MFR786747 MPN786728:MPN786747 MZJ786728:MZJ786747 NJF786728:NJF786747 NTB786728:NTB786747 OCX786728:OCX786747 OMT786728:OMT786747 OWP786728:OWP786747 PGL786728:PGL786747 PQH786728:PQH786747 QAD786728:QAD786747 QJZ786728:QJZ786747 QTV786728:QTV786747 RDR786728:RDR786747 RNN786728:RNN786747 RXJ786728:RXJ786747 SHF786728:SHF786747 SRB786728:SRB786747 TAX786728:TAX786747 TKT786728:TKT786747 TUP786728:TUP786747 UEL786728:UEL786747 UOH786728:UOH786747 UYD786728:UYD786747 VHZ786728:VHZ786747 VRV786728:VRV786747 WBR786728:WBR786747 WLN786728:WLN786747 WVJ786728:WVJ786747 L852264:L852283 IX852264:IX852283 ST852264:ST852283 ACP852264:ACP852283 AML852264:AML852283 AWH852264:AWH852283 BGD852264:BGD852283 BPZ852264:BPZ852283 BZV852264:BZV852283 CJR852264:CJR852283 CTN852264:CTN852283 DDJ852264:DDJ852283 DNF852264:DNF852283 DXB852264:DXB852283 EGX852264:EGX852283 EQT852264:EQT852283 FAP852264:FAP852283 FKL852264:FKL852283 FUH852264:FUH852283 GED852264:GED852283 GNZ852264:GNZ852283 GXV852264:GXV852283 HHR852264:HHR852283 HRN852264:HRN852283 IBJ852264:IBJ852283 ILF852264:ILF852283 IVB852264:IVB852283 JEX852264:JEX852283 JOT852264:JOT852283 JYP852264:JYP852283 KIL852264:KIL852283 KSH852264:KSH852283 LCD852264:LCD852283 LLZ852264:LLZ852283 LVV852264:LVV852283 MFR852264:MFR852283 MPN852264:MPN852283 MZJ852264:MZJ852283 NJF852264:NJF852283 NTB852264:NTB852283 OCX852264:OCX852283 OMT852264:OMT852283 OWP852264:OWP852283 PGL852264:PGL852283 PQH852264:PQH852283 QAD852264:QAD852283 QJZ852264:QJZ852283 QTV852264:QTV852283 RDR852264:RDR852283 RNN852264:RNN852283 RXJ852264:RXJ852283 SHF852264:SHF852283 SRB852264:SRB852283 TAX852264:TAX852283 TKT852264:TKT852283 TUP852264:TUP852283 UEL852264:UEL852283 UOH852264:UOH852283 UYD852264:UYD852283 VHZ852264:VHZ852283 VRV852264:VRV852283 WBR852264:WBR852283 WLN852264:WLN852283 WVJ852264:WVJ852283 L917800:L917819 IX917800:IX917819 ST917800:ST917819 ACP917800:ACP917819 AML917800:AML917819 AWH917800:AWH917819 BGD917800:BGD917819 BPZ917800:BPZ917819 BZV917800:BZV917819 CJR917800:CJR917819 CTN917800:CTN917819 DDJ917800:DDJ917819 DNF917800:DNF917819 DXB917800:DXB917819 EGX917800:EGX917819 EQT917800:EQT917819 FAP917800:FAP917819 FKL917800:FKL917819 FUH917800:FUH917819 GED917800:GED917819 GNZ917800:GNZ917819 GXV917800:GXV917819 HHR917800:HHR917819 HRN917800:HRN917819 IBJ917800:IBJ917819 ILF917800:ILF917819 IVB917800:IVB917819 JEX917800:JEX917819 JOT917800:JOT917819 JYP917800:JYP917819 KIL917800:KIL917819 KSH917800:KSH917819 LCD917800:LCD917819 LLZ917800:LLZ917819 LVV917800:LVV917819 MFR917800:MFR917819 MPN917800:MPN917819 MZJ917800:MZJ917819 NJF917800:NJF917819 NTB917800:NTB917819 OCX917800:OCX917819 OMT917800:OMT917819 OWP917800:OWP917819 PGL917800:PGL917819 PQH917800:PQH917819 QAD917800:QAD917819 QJZ917800:QJZ917819 QTV917800:QTV917819 RDR917800:RDR917819 RNN917800:RNN917819 RXJ917800:RXJ917819 SHF917800:SHF917819 SRB917800:SRB917819 TAX917800:TAX917819 TKT917800:TKT917819 TUP917800:TUP917819 UEL917800:UEL917819 UOH917800:UOH917819 UYD917800:UYD917819 VHZ917800:VHZ917819 VRV917800:VRV917819 WBR917800:WBR917819 WLN917800:WLN917819 WVJ917800:WVJ917819 L983336:L983355 IX983336:IX983355 ST983336:ST983355 ACP983336:ACP983355 AML983336:AML983355 AWH983336:AWH983355 BGD983336:BGD983355 BPZ983336:BPZ983355 BZV983336:BZV983355 CJR983336:CJR983355 CTN983336:CTN983355 DDJ983336:DDJ983355 DNF983336:DNF983355 DXB983336:DXB983355 EGX983336:EGX983355 EQT983336:EQT983355 FAP983336:FAP983355 FKL983336:FKL983355 FUH983336:FUH983355 GED983336:GED983355 GNZ983336:GNZ983355 GXV983336:GXV983355 HHR983336:HHR983355 HRN983336:HRN983355 IBJ983336:IBJ983355 ILF983336:ILF983355 IVB983336:IVB983355 JEX983336:JEX983355 JOT983336:JOT983355 JYP983336:JYP983355 KIL983336:KIL983355 KSH983336:KSH983355 LCD983336:LCD983355 LLZ983336:LLZ983355 LVV983336:LVV983355 MFR983336:MFR983355 MPN983336:MPN983355 MZJ983336:MZJ983355 NJF983336:NJF983355 NTB983336:NTB983355 OCX983336:OCX983355 OMT983336:OMT983355 OWP983336:OWP983355 PGL983336:PGL983355 PQH983336:PQH983355 QAD983336:QAD983355 QJZ983336:QJZ983355 QTV983336:QTV983355 RDR983336:RDR983355 RNN983336:RNN983355 RXJ983336:RXJ983355 SHF983336:SHF983355 SRB983336:SRB983355 TAX983336:TAX983355 TKT983336:TKT983355 TUP983336:TUP983355 UEL983336:UEL983355 UOH983336:UOH983355 UYD983336:UYD983355 VHZ983336:VHZ983355 VRV983336:VRV983355 WBR983336:WBR983355 WLN983336:WLN983355 WVJ31:WVJ32 IX31:IX32 ST31:ST32 ACP31:ACP32 AML31:AML32 AWH31:AWH32 BGD31:BGD32 BPZ31:BPZ32 BZV31:BZV32 CJR31:CJR32 CTN31:CTN32 DDJ31:DDJ32 DNF31:DNF32 DXB31:DXB32 EGX31:EGX32 EQT31:EQT32 FAP31:FAP32 FKL31:FKL32 FUH31:FUH32 GED31:GED32 GNZ31:GNZ32 GXV31:GXV32 HHR31:HHR32 HRN31:HRN32 IBJ31:IBJ32 ILF31:ILF32 IVB31:IVB32 JEX31:JEX32 JOT31:JOT32 JYP31:JYP32 KIL31:KIL32 KSH31:KSH32 LCD31:LCD32 LLZ31:LLZ32 LVV31:LVV32 MFR31:MFR32 MPN31:MPN32 MZJ31:MZJ32 NJF31:NJF32 NTB31:NTB32 OCX31:OCX32 OMT31:OMT32 OWP31:OWP32 PGL31:PGL32 PQH31:PQH32 QAD31:QAD32 QJZ31:QJZ32 QTV31:QTV32 RDR31:RDR32 RNN31:RNN32 RXJ31:RXJ32 SHF31:SHF32 SRB31:SRB32 TAX31:TAX32 TKT31:TKT32 TUP31:TUP32 UEL31:UEL32 UOH31:UOH32 UYD31:UYD32 VHZ31:VHZ32 VRV31:VRV32 WBR31:WBR32 WLN31:WLN32 ST35:ST321 ACP35:ACP321 AML35:AML321 AWH35:AWH321 BGD35:BGD321 BPZ35:BPZ321 BZV35:BZV321 CJR35:CJR321 CTN35:CTN321 DDJ35:DDJ321 DNF35:DNF321 DXB35:DXB321 EGX35:EGX321 EQT35:EQT321 FAP35:FAP321 FKL35:FKL321 FUH35:FUH321 GED35:GED321 GNZ35:GNZ321 GXV35:GXV321 HHR35:HHR321 HRN35:HRN321 IBJ35:IBJ321 ILF35:ILF321 IVB35:IVB321 JEX35:JEX321 JOT35:JOT321 JYP35:JYP321 KIL35:KIL321 KSH35:KSH321 LCD35:LCD321 LLZ35:LLZ321 LVV35:LVV321 MFR35:MFR321 MPN35:MPN321 MZJ35:MZJ321 NJF35:NJF321 NTB35:NTB321 OCX35:OCX321 OMT35:OMT321 OWP35:OWP321 PGL35:PGL321 PQH35:PQH321 QAD35:QAD321 QJZ35:QJZ321 QTV35:QTV321 RDR35:RDR321 RNN35:RNN321 RXJ35:RXJ321 SHF35:SHF321 SRB35:SRB321 TAX35:TAX321 TKT35:TKT321 TUP35:TUP321 UEL35:UEL321 UOH35:UOH321 UYD35:UYD321 VHZ35:VHZ321 VRV35:VRV321 WBR35:WBR321 WLN35:WLN321 WVJ35:WVJ321 IX35:IX321 L14:L340" xr:uid="{8822BE85-9EB5-43E8-9C8C-DFD600AB3373}">
      <formula1>"Fixed price, Variable price, Combination"</formula1>
    </dataValidation>
    <dataValidation type="list" allowBlank="1" showInputMessage="1" showErrorMessage="1" sqref="WVU983336:WVU983355 U65832:U65851 JI65832:JI65851 TE65832:TE65851 ADA65832:ADA65851 AMW65832:AMW65851 AWS65832:AWS65851 BGO65832:BGO65851 BQK65832:BQK65851 CAG65832:CAG65851 CKC65832:CKC65851 CTY65832:CTY65851 DDU65832:DDU65851 DNQ65832:DNQ65851 DXM65832:DXM65851 EHI65832:EHI65851 ERE65832:ERE65851 FBA65832:FBA65851 FKW65832:FKW65851 FUS65832:FUS65851 GEO65832:GEO65851 GOK65832:GOK65851 GYG65832:GYG65851 HIC65832:HIC65851 HRY65832:HRY65851 IBU65832:IBU65851 ILQ65832:ILQ65851 IVM65832:IVM65851 JFI65832:JFI65851 JPE65832:JPE65851 JZA65832:JZA65851 KIW65832:KIW65851 KSS65832:KSS65851 LCO65832:LCO65851 LMK65832:LMK65851 LWG65832:LWG65851 MGC65832:MGC65851 MPY65832:MPY65851 MZU65832:MZU65851 NJQ65832:NJQ65851 NTM65832:NTM65851 ODI65832:ODI65851 ONE65832:ONE65851 OXA65832:OXA65851 PGW65832:PGW65851 PQS65832:PQS65851 QAO65832:QAO65851 QKK65832:QKK65851 QUG65832:QUG65851 REC65832:REC65851 RNY65832:RNY65851 RXU65832:RXU65851 SHQ65832:SHQ65851 SRM65832:SRM65851 TBI65832:TBI65851 TLE65832:TLE65851 TVA65832:TVA65851 UEW65832:UEW65851 UOS65832:UOS65851 UYO65832:UYO65851 VIK65832:VIK65851 VSG65832:VSG65851 WCC65832:WCC65851 WLY65832:WLY65851 WVU65832:WVU65851 U131368:U131387 JI131368:JI131387 TE131368:TE131387 ADA131368:ADA131387 AMW131368:AMW131387 AWS131368:AWS131387 BGO131368:BGO131387 BQK131368:BQK131387 CAG131368:CAG131387 CKC131368:CKC131387 CTY131368:CTY131387 DDU131368:DDU131387 DNQ131368:DNQ131387 DXM131368:DXM131387 EHI131368:EHI131387 ERE131368:ERE131387 FBA131368:FBA131387 FKW131368:FKW131387 FUS131368:FUS131387 GEO131368:GEO131387 GOK131368:GOK131387 GYG131368:GYG131387 HIC131368:HIC131387 HRY131368:HRY131387 IBU131368:IBU131387 ILQ131368:ILQ131387 IVM131368:IVM131387 JFI131368:JFI131387 JPE131368:JPE131387 JZA131368:JZA131387 KIW131368:KIW131387 KSS131368:KSS131387 LCO131368:LCO131387 LMK131368:LMK131387 LWG131368:LWG131387 MGC131368:MGC131387 MPY131368:MPY131387 MZU131368:MZU131387 NJQ131368:NJQ131387 NTM131368:NTM131387 ODI131368:ODI131387 ONE131368:ONE131387 OXA131368:OXA131387 PGW131368:PGW131387 PQS131368:PQS131387 QAO131368:QAO131387 QKK131368:QKK131387 QUG131368:QUG131387 REC131368:REC131387 RNY131368:RNY131387 RXU131368:RXU131387 SHQ131368:SHQ131387 SRM131368:SRM131387 TBI131368:TBI131387 TLE131368:TLE131387 TVA131368:TVA131387 UEW131368:UEW131387 UOS131368:UOS131387 UYO131368:UYO131387 VIK131368:VIK131387 VSG131368:VSG131387 WCC131368:WCC131387 WLY131368:WLY131387 WVU131368:WVU131387 U196904:U196923 JI196904:JI196923 TE196904:TE196923 ADA196904:ADA196923 AMW196904:AMW196923 AWS196904:AWS196923 BGO196904:BGO196923 BQK196904:BQK196923 CAG196904:CAG196923 CKC196904:CKC196923 CTY196904:CTY196923 DDU196904:DDU196923 DNQ196904:DNQ196923 DXM196904:DXM196923 EHI196904:EHI196923 ERE196904:ERE196923 FBA196904:FBA196923 FKW196904:FKW196923 FUS196904:FUS196923 GEO196904:GEO196923 GOK196904:GOK196923 GYG196904:GYG196923 HIC196904:HIC196923 HRY196904:HRY196923 IBU196904:IBU196923 ILQ196904:ILQ196923 IVM196904:IVM196923 JFI196904:JFI196923 JPE196904:JPE196923 JZA196904:JZA196923 KIW196904:KIW196923 KSS196904:KSS196923 LCO196904:LCO196923 LMK196904:LMK196923 LWG196904:LWG196923 MGC196904:MGC196923 MPY196904:MPY196923 MZU196904:MZU196923 NJQ196904:NJQ196923 NTM196904:NTM196923 ODI196904:ODI196923 ONE196904:ONE196923 OXA196904:OXA196923 PGW196904:PGW196923 PQS196904:PQS196923 QAO196904:QAO196923 QKK196904:QKK196923 QUG196904:QUG196923 REC196904:REC196923 RNY196904:RNY196923 RXU196904:RXU196923 SHQ196904:SHQ196923 SRM196904:SRM196923 TBI196904:TBI196923 TLE196904:TLE196923 TVA196904:TVA196923 UEW196904:UEW196923 UOS196904:UOS196923 UYO196904:UYO196923 VIK196904:VIK196923 VSG196904:VSG196923 WCC196904:WCC196923 WLY196904:WLY196923 WVU196904:WVU196923 U262440:U262459 JI262440:JI262459 TE262440:TE262459 ADA262440:ADA262459 AMW262440:AMW262459 AWS262440:AWS262459 BGO262440:BGO262459 BQK262440:BQK262459 CAG262440:CAG262459 CKC262440:CKC262459 CTY262440:CTY262459 DDU262440:DDU262459 DNQ262440:DNQ262459 DXM262440:DXM262459 EHI262440:EHI262459 ERE262440:ERE262459 FBA262440:FBA262459 FKW262440:FKW262459 FUS262440:FUS262459 GEO262440:GEO262459 GOK262440:GOK262459 GYG262440:GYG262459 HIC262440:HIC262459 HRY262440:HRY262459 IBU262440:IBU262459 ILQ262440:ILQ262459 IVM262440:IVM262459 JFI262440:JFI262459 JPE262440:JPE262459 JZA262440:JZA262459 KIW262440:KIW262459 KSS262440:KSS262459 LCO262440:LCO262459 LMK262440:LMK262459 LWG262440:LWG262459 MGC262440:MGC262459 MPY262440:MPY262459 MZU262440:MZU262459 NJQ262440:NJQ262459 NTM262440:NTM262459 ODI262440:ODI262459 ONE262440:ONE262459 OXA262440:OXA262459 PGW262440:PGW262459 PQS262440:PQS262459 QAO262440:QAO262459 QKK262440:QKK262459 QUG262440:QUG262459 REC262440:REC262459 RNY262440:RNY262459 RXU262440:RXU262459 SHQ262440:SHQ262459 SRM262440:SRM262459 TBI262440:TBI262459 TLE262440:TLE262459 TVA262440:TVA262459 UEW262440:UEW262459 UOS262440:UOS262459 UYO262440:UYO262459 VIK262440:VIK262459 VSG262440:VSG262459 WCC262440:WCC262459 WLY262440:WLY262459 WVU262440:WVU262459 U327976:U327995 JI327976:JI327995 TE327976:TE327995 ADA327976:ADA327995 AMW327976:AMW327995 AWS327976:AWS327995 BGO327976:BGO327995 BQK327976:BQK327995 CAG327976:CAG327995 CKC327976:CKC327995 CTY327976:CTY327995 DDU327976:DDU327995 DNQ327976:DNQ327995 DXM327976:DXM327995 EHI327976:EHI327995 ERE327976:ERE327995 FBA327976:FBA327995 FKW327976:FKW327995 FUS327976:FUS327995 GEO327976:GEO327995 GOK327976:GOK327995 GYG327976:GYG327995 HIC327976:HIC327995 HRY327976:HRY327995 IBU327976:IBU327995 ILQ327976:ILQ327995 IVM327976:IVM327995 JFI327976:JFI327995 JPE327976:JPE327995 JZA327976:JZA327995 KIW327976:KIW327995 KSS327976:KSS327995 LCO327976:LCO327995 LMK327976:LMK327995 LWG327976:LWG327995 MGC327976:MGC327995 MPY327976:MPY327995 MZU327976:MZU327995 NJQ327976:NJQ327995 NTM327976:NTM327995 ODI327976:ODI327995 ONE327976:ONE327995 OXA327976:OXA327995 PGW327976:PGW327995 PQS327976:PQS327995 QAO327976:QAO327995 QKK327976:QKK327995 QUG327976:QUG327995 REC327976:REC327995 RNY327976:RNY327995 RXU327976:RXU327995 SHQ327976:SHQ327995 SRM327976:SRM327995 TBI327976:TBI327995 TLE327976:TLE327995 TVA327976:TVA327995 UEW327976:UEW327995 UOS327976:UOS327995 UYO327976:UYO327995 VIK327976:VIK327995 VSG327976:VSG327995 WCC327976:WCC327995 WLY327976:WLY327995 WVU327976:WVU327995 U393512:U393531 JI393512:JI393531 TE393512:TE393531 ADA393512:ADA393531 AMW393512:AMW393531 AWS393512:AWS393531 BGO393512:BGO393531 BQK393512:BQK393531 CAG393512:CAG393531 CKC393512:CKC393531 CTY393512:CTY393531 DDU393512:DDU393531 DNQ393512:DNQ393531 DXM393512:DXM393531 EHI393512:EHI393531 ERE393512:ERE393531 FBA393512:FBA393531 FKW393512:FKW393531 FUS393512:FUS393531 GEO393512:GEO393531 GOK393512:GOK393531 GYG393512:GYG393531 HIC393512:HIC393531 HRY393512:HRY393531 IBU393512:IBU393531 ILQ393512:ILQ393531 IVM393512:IVM393531 JFI393512:JFI393531 JPE393512:JPE393531 JZA393512:JZA393531 KIW393512:KIW393531 KSS393512:KSS393531 LCO393512:LCO393531 LMK393512:LMK393531 LWG393512:LWG393531 MGC393512:MGC393531 MPY393512:MPY393531 MZU393512:MZU393531 NJQ393512:NJQ393531 NTM393512:NTM393531 ODI393512:ODI393531 ONE393512:ONE393531 OXA393512:OXA393531 PGW393512:PGW393531 PQS393512:PQS393531 QAO393512:QAO393531 QKK393512:QKK393531 QUG393512:QUG393531 REC393512:REC393531 RNY393512:RNY393531 RXU393512:RXU393531 SHQ393512:SHQ393531 SRM393512:SRM393531 TBI393512:TBI393531 TLE393512:TLE393531 TVA393512:TVA393531 UEW393512:UEW393531 UOS393512:UOS393531 UYO393512:UYO393531 VIK393512:VIK393531 VSG393512:VSG393531 WCC393512:WCC393531 WLY393512:WLY393531 WVU393512:WVU393531 U459048:U459067 JI459048:JI459067 TE459048:TE459067 ADA459048:ADA459067 AMW459048:AMW459067 AWS459048:AWS459067 BGO459048:BGO459067 BQK459048:BQK459067 CAG459048:CAG459067 CKC459048:CKC459067 CTY459048:CTY459067 DDU459048:DDU459067 DNQ459048:DNQ459067 DXM459048:DXM459067 EHI459048:EHI459067 ERE459048:ERE459067 FBA459048:FBA459067 FKW459048:FKW459067 FUS459048:FUS459067 GEO459048:GEO459067 GOK459048:GOK459067 GYG459048:GYG459067 HIC459048:HIC459067 HRY459048:HRY459067 IBU459048:IBU459067 ILQ459048:ILQ459067 IVM459048:IVM459067 JFI459048:JFI459067 JPE459048:JPE459067 JZA459048:JZA459067 KIW459048:KIW459067 KSS459048:KSS459067 LCO459048:LCO459067 LMK459048:LMK459067 LWG459048:LWG459067 MGC459048:MGC459067 MPY459048:MPY459067 MZU459048:MZU459067 NJQ459048:NJQ459067 NTM459048:NTM459067 ODI459048:ODI459067 ONE459048:ONE459067 OXA459048:OXA459067 PGW459048:PGW459067 PQS459048:PQS459067 QAO459048:QAO459067 QKK459048:QKK459067 QUG459048:QUG459067 REC459048:REC459067 RNY459048:RNY459067 RXU459048:RXU459067 SHQ459048:SHQ459067 SRM459048:SRM459067 TBI459048:TBI459067 TLE459048:TLE459067 TVA459048:TVA459067 UEW459048:UEW459067 UOS459048:UOS459067 UYO459048:UYO459067 VIK459048:VIK459067 VSG459048:VSG459067 WCC459048:WCC459067 WLY459048:WLY459067 WVU459048:WVU459067 U524584:U524603 JI524584:JI524603 TE524584:TE524603 ADA524584:ADA524603 AMW524584:AMW524603 AWS524584:AWS524603 BGO524584:BGO524603 BQK524584:BQK524603 CAG524584:CAG524603 CKC524584:CKC524603 CTY524584:CTY524603 DDU524584:DDU524603 DNQ524584:DNQ524603 DXM524584:DXM524603 EHI524584:EHI524603 ERE524584:ERE524603 FBA524584:FBA524603 FKW524584:FKW524603 FUS524584:FUS524603 GEO524584:GEO524603 GOK524584:GOK524603 GYG524584:GYG524603 HIC524584:HIC524603 HRY524584:HRY524603 IBU524584:IBU524603 ILQ524584:ILQ524603 IVM524584:IVM524603 JFI524584:JFI524603 JPE524584:JPE524603 JZA524584:JZA524603 KIW524584:KIW524603 KSS524584:KSS524603 LCO524584:LCO524603 LMK524584:LMK524603 LWG524584:LWG524603 MGC524584:MGC524603 MPY524584:MPY524603 MZU524584:MZU524603 NJQ524584:NJQ524603 NTM524584:NTM524603 ODI524584:ODI524603 ONE524584:ONE524603 OXA524584:OXA524603 PGW524584:PGW524603 PQS524584:PQS524603 QAO524584:QAO524603 QKK524584:QKK524603 QUG524584:QUG524603 REC524584:REC524603 RNY524584:RNY524603 RXU524584:RXU524603 SHQ524584:SHQ524603 SRM524584:SRM524603 TBI524584:TBI524603 TLE524584:TLE524603 TVA524584:TVA524603 UEW524584:UEW524603 UOS524584:UOS524603 UYO524584:UYO524603 VIK524584:VIK524603 VSG524584:VSG524603 WCC524584:WCC524603 WLY524584:WLY524603 WVU524584:WVU524603 U590120:U590139 JI590120:JI590139 TE590120:TE590139 ADA590120:ADA590139 AMW590120:AMW590139 AWS590120:AWS590139 BGO590120:BGO590139 BQK590120:BQK590139 CAG590120:CAG590139 CKC590120:CKC590139 CTY590120:CTY590139 DDU590120:DDU590139 DNQ590120:DNQ590139 DXM590120:DXM590139 EHI590120:EHI590139 ERE590120:ERE590139 FBA590120:FBA590139 FKW590120:FKW590139 FUS590120:FUS590139 GEO590120:GEO590139 GOK590120:GOK590139 GYG590120:GYG590139 HIC590120:HIC590139 HRY590120:HRY590139 IBU590120:IBU590139 ILQ590120:ILQ590139 IVM590120:IVM590139 JFI590120:JFI590139 JPE590120:JPE590139 JZA590120:JZA590139 KIW590120:KIW590139 KSS590120:KSS590139 LCO590120:LCO590139 LMK590120:LMK590139 LWG590120:LWG590139 MGC590120:MGC590139 MPY590120:MPY590139 MZU590120:MZU590139 NJQ590120:NJQ590139 NTM590120:NTM590139 ODI590120:ODI590139 ONE590120:ONE590139 OXA590120:OXA590139 PGW590120:PGW590139 PQS590120:PQS590139 QAO590120:QAO590139 QKK590120:QKK590139 QUG590120:QUG590139 REC590120:REC590139 RNY590120:RNY590139 RXU590120:RXU590139 SHQ590120:SHQ590139 SRM590120:SRM590139 TBI590120:TBI590139 TLE590120:TLE590139 TVA590120:TVA590139 UEW590120:UEW590139 UOS590120:UOS590139 UYO590120:UYO590139 VIK590120:VIK590139 VSG590120:VSG590139 WCC590120:WCC590139 WLY590120:WLY590139 WVU590120:WVU590139 U655656:U655675 JI655656:JI655675 TE655656:TE655675 ADA655656:ADA655675 AMW655656:AMW655675 AWS655656:AWS655675 BGO655656:BGO655675 BQK655656:BQK655675 CAG655656:CAG655675 CKC655656:CKC655675 CTY655656:CTY655675 DDU655656:DDU655675 DNQ655656:DNQ655675 DXM655656:DXM655675 EHI655656:EHI655675 ERE655656:ERE655675 FBA655656:FBA655675 FKW655656:FKW655675 FUS655656:FUS655675 GEO655656:GEO655675 GOK655656:GOK655675 GYG655656:GYG655675 HIC655656:HIC655675 HRY655656:HRY655675 IBU655656:IBU655675 ILQ655656:ILQ655675 IVM655656:IVM655675 JFI655656:JFI655675 JPE655656:JPE655675 JZA655656:JZA655675 KIW655656:KIW655675 KSS655656:KSS655675 LCO655656:LCO655675 LMK655656:LMK655675 LWG655656:LWG655675 MGC655656:MGC655675 MPY655656:MPY655675 MZU655656:MZU655675 NJQ655656:NJQ655675 NTM655656:NTM655675 ODI655656:ODI655675 ONE655656:ONE655675 OXA655656:OXA655675 PGW655656:PGW655675 PQS655656:PQS655675 QAO655656:QAO655675 QKK655656:QKK655675 QUG655656:QUG655675 REC655656:REC655675 RNY655656:RNY655675 RXU655656:RXU655675 SHQ655656:SHQ655675 SRM655656:SRM655675 TBI655656:TBI655675 TLE655656:TLE655675 TVA655656:TVA655675 UEW655656:UEW655675 UOS655656:UOS655675 UYO655656:UYO655675 VIK655656:VIK655675 VSG655656:VSG655675 WCC655656:WCC655675 WLY655656:WLY655675 WVU655656:WVU655675 U721192:U721211 JI721192:JI721211 TE721192:TE721211 ADA721192:ADA721211 AMW721192:AMW721211 AWS721192:AWS721211 BGO721192:BGO721211 BQK721192:BQK721211 CAG721192:CAG721211 CKC721192:CKC721211 CTY721192:CTY721211 DDU721192:DDU721211 DNQ721192:DNQ721211 DXM721192:DXM721211 EHI721192:EHI721211 ERE721192:ERE721211 FBA721192:FBA721211 FKW721192:FKW721211 FUS721192:FUS721211 GEO721192:GEO721211 GOK721192:GOK721211 GYG721192:GYG721211 HIC721192:HIC721211 HRY721192:HRY721211 IBU721192:IBU721211 ILQ721192:ILQ721211 IVM721192:IVM721211 JFI721192:JFI721211 JPE721192:JPE721211 JZA721192:JZA721211 KIW721192:KIW721211 KSS721192:KSS721211 LCO721192:LCO721211 LMK721192:LMK721211 LWG721192:LWG721211 MGC721192:MGC721211 MPY721192:MPY721211 MZU721192:MZU721211 NJQ721192:NJQ721211 NTM721192:NTM721211 ODI721192:ODI721211 ONE721192:ONE721211 OXA721192:OXA721211 PGW721192:PGW721211 PQS721192:PQS721211 QAO721192:QAO721211 QKK721192:QKK721211 QUG721192:QUG721211 REC721192:REC721211 RNY721192:RNY721211 RXU721192:RXU721211 SHQ721192:SHQ721211 SRM721192:SRM721211 TBI721192:TBI721211 TLE721192:TLE721211 TVA721192:TVA721211 UEW721192:UEW721211 UOS721192:UOS721211 UYO721192:UYO721211 VIK721192:VIK721211 VSG721192:VSG721211 WCC721192:WCC721211 WLY721192:WLY721211 WVU721192:WVU721211 U786728:U786747 JI786728:JI786747 TE786728:TE786747 ADA786728:ADA786747 AMW786728:AMW786747 AWS786728:AWS786747 BGO786728:BGO786747 BQK786728:BQK786747 CAG786728:CAG786747 CKC786728:CKC786747 CTY786728:CTY786747 DDU786728:DDU786747 DNQ786728:DNQ786747 DXM786728:DXM786747 EHI786728:EHI786747 ERE786728:ERE786747 FBA786728:FBA786747 FKW786728:FKW786747 FUS786728:FUS786747 GEO786728:GEO786747 GOK786728:GOK786747 GYG786728:GYG786747 HIC786728:HIC786747 HRY786728:HRY786747 IBU786728:IBU786747 ILQ786728:ILQ786747 IVM786728:IVM786747 JFI786728:JFI786747 JPE786728:JPE786747 JZA786728:JZA786747 KIW786728:KIW786747 KSS786728:KSS786747 LCO786728:LCO786747 LMK786728:LMK786747 LWG786728:LWG786747 MGC786728:MGC786747 MPY786728:MPY786747 MZU786728:MZU786747 NJQ786728:NJQ786747 NTM786728:NTM786747 ODI786728:ODI786747 ONE786728:ONE786747 OXA786728:OXA786747 PGW786728:PGW786747 PQS786728:PQS786747 QAO786728:QAO786747 QKK786728:QKK786747 QUG786728:QUG786747 REC786728:REC786747 RNY786728:RNY786747 RXU786728:RXU786747 SHQ786728:SHQ786747 SRM786728:SRM786747 TBI786728:TBI786747 TLE786728:TLE786747 TVA786728:TVA786747 UEW786728:UEW786747 UOS786728:UOS786747 UYO786728:UYO786747 VIK786728:VIK786747 VSG786728:VSG786747 WCC786728:WCC786747 WLY786728:WLY786747 WVU786728:WVU786747 U852264:U852283 JI852264:JI852283 TE852264:TE852283 ADA852264:ADA852283 AMW852264:AMW852283 AWS852264:AWS852283 BGO852264:BGO852283 BQK852264:BQK852283 CAG852264:CAG852283 CKC852264:CKC852283 CTY852264:CTY852283 DDU852264:DDU852283 DNQ852264:DNQ852283 DXM852264:DXM852283 EHI852264:EHI852283 ERE852264:ERE852283 FBA852264:FBA852283 FKW852264:FKW852283 FUS852264:FUS852283 GEO852264:GEO852283 GOK852264:GOK852283 GYG852264:GYG852283 HIC852264:HIC852283 HRY852264:HRY852283 IBU852264:IBU852283 ILQ852264:ILQ852283 IVM852264:IVM852283 JFI852264:JFI852283 JPE852264:JPE852283 JZA852264:JZA852283 KIW852264:KIW852283 KSS852264:KSS852283 LCO852264:LCO852283 LMK852264:LMK852283 LWG852264:LWG852283 MGC852264:MGC852283 MPY852264:MPY852283 MZU852264:MZU852283 NJQ852264:NJQ852283 NTM852264:NTM852283 ODI852264:ODI852283 ONE852264:ONE852283 OXA852264:OXA852283 PGW852264:PGW852283 PQS852264:PQS852283 QAO852264:QAO852283 QKK852264:QKK852283 QUG852264:QUG852283 REC852264:REC852283 RNY852264:RNY852283 RXU852264:RXU852283 SHQ852264:SHQ852283 SRM852264:SRM852283 TBI852264:TBI852283 TLE852264:TLE852283 TVA852264:TVA852283 UEW852264:UEW852283 UOS852264:UOS852283 UYO852264:UYO852283 VIK852264:VIK852283 VSG852264:VSG852283 WCC852264:WCC852283 WLY852264:WLY852283 WVU852264:WVU852283 U917800:U917819 JI917800:JI917819 TE917800:TE917819 ADA917800:ADA917819 AMW917800:AMW917819 AWS917800:AWS917819 BGO917800:BGO917819 BQK917800:BQK917819 CAG917800:CAG917819 CKC917800:CKC917819 CTY917800:CTY917819 DDU917800:DDU917819 DNQ917800:DNQ917819 DXM917800:DXM917819 EHI917800:EHI917819 ERE917800:ERE917819 FBA917800:FBA917819 FKW917800:FKW917819 FUS917800:FUS917819 GEO917800:GEO917819 GOK917800:GOK917819 GYG917800:GYG917819 HIC917800:HIC917819 HRY917800:HRY917819 IBU917800:IBU917819 ILQ917800:ILQ917819 IVM917800:IVM917819 JFI917800:JFI917819 JPE917800:JPE917819 JZA917800:JZA917819 KIW917800:KIW917819 KSS917800:KSS917819 LCO917800:LCO917819 LMK917800:LMK917819 LWG917800:LWG917819 MGC917800:MGC917819 MPY917800:MPY917819 MZU917800:MZU917819 NJQ917800:NJQ917819 NTM917800:NTM917819 ODI917800:ODI917819 ONE917800:ONE917819 OXA917800:OXA917819 PGW917800:PGW917819 PQS917800:PQS917819 QAO917800:QAO917819 QKK917800:QKK917819 QUG917800:QUG917819 REC917800:REC917819 RNY917800:RNY917819 RXU917800:RXU917819 SHQ917800:SHQ917819 SRM917800:SRM917819 TBI917800:TBI917819 TLE917800:TLE917819 TVA917800:TVA917819 UEW917800:UEW917819 UOS917800:UOS917819 UYO917800:UYO917819 VIK917800:VIK917819 VSG917800:VSG917819 WCC917800:WCC917819 WLY917800:WLY917819 WVU917800:WVU917819 U983336:U983355 JI983336:JI983355 TE983336:TE983355 ADA983336:ADA983355 AMW983336:AMW983355 AWS983336:AWS983355 BGO983336:BGO983355 BQK983336:BQK983355 CAG983336:CAG983355 CKC983336:CKC983355 CTY983336:CTY983355 DDU983336:DDU983355 DNQ983336:DNQ983355 DXM983336:DXM983355 EHI983336:EHI983355 ERE983336:ERE983355 FBA983336:FBA983355 FKW983336:FKW983355 FUS983336:FUS983355 GEO983336:GEO983355 GOK983336:GOK983355 GYG983336:GYG983355 HIC983336:HIC983355 HRY983336:HRY983355 IBU983336:IBU983355 ILQ983336:ILQ983355 IVM983336:IVM983355 JFI983336:JFI983355 JPE983336:JPE983355 JZA983336:JZA983355 KIW983336:KIW983355 KSS983336:KSS983355 LCO983336:LCO983355 LMK983336:LMK983355 LWG983336:LWG983355 MGC983336:MGC983355 MPY983336:MPY983355 MZU983336:MZU983355 NJQ983336:NJQ983355 NTM983336:NTM983355 ODI983336:ODI983355 ONE983336:ONE983355 OXA983336:OXA983355 PGW983336:PGW983355 PQS983336:PQS983355 QAO983336:QAO983355 QKK983336:QKK983355 QUG983336:QUG983355 REC983336:REC983355 RNY983336:RNY983355 RXU983336:RXU983355 SHQ983336:SHQ983355 SRM983336:SRM983355 TBI983336:TBI983355 TLE983336:TLE983355 TVA983336:TVA983355 UEW983336:UEW983355 UOS983336:UOS983355 UYO983336:UYO983355 VIK983336:VIK983355 VSG983336:VSG983355 WCC983336:WCC983355 WLY983336:WLY983355 WVU31:WVU32 JI31:JI32 TE31:TE32 ADA31:ADA32 AMW31:AMW32 AWS31:AWS32 BGO31:BGO32 BQK31:BQK32 CAG31:CAG32 CKC31:CKC32 CTY31:CTY32 DDU31:DDU32 DNQ31:DNQ32 DXM31:DXM32 EHI31:EHI32 ERE31:ERE32 FBA31:FBA32 FKW31:FKW32 FUS31:FUS32 GEO31:GEO32 GOK31:GOK32 GYG31:GYG32 HIC31:HIC32 HRY31:HRY32 IBU31:IBU32 ILQ31:ILQ32 IVM31:IVM32 JFI31:JFI32 JPE31:JPE32 JZA31:JZA32 KIW31:KIW32 KSS31:KSS32 LCO31:LCO32 LMK31:LMK32 LWG31:LWG32 MGC31:MGC32 MPY31:MPY32 MZU31:MZU32 NJQ31:NJQ32 NTM31:NTM32 ODI31:ODI32 ONE31:ONE32 OXA31:OXA32 PGW31:PGW32 PQS31:PQS32 QAO31:QAO32 QKK31:QKK32 QUG31:QUG32 REC31:REC32 RNY31:RNY32 RXU31:RXU32 SHQ31:SHQ32 SRM31:SRM32 TBI31:TBI32 TLE31:TLE32 TVA31:TVA32 UEW31:UEW32 UOS31:UOS32 UYO31:UYO32 VIK31:VIK32 VSG31:VSG32 WCC31:WCC32 WLY31:WLY32 JI35:JI321 TE35:TE321 ADA35:ADA321 AMW35:AMW321 AWS35:AWS321 BGO35:BGO321 BQK35:BQK321 CAG35:CAG321 CKC35:CKC321 CTY35:CTY321 DDU35:DDU321 DNQ35:DNQ321 DXM35:DXM321 EHI35:EHI321 ERE35:ERE321 FBA35:FBA321 FKW35:FKW321 FUS35:FUS321 GEO35:GEO321 GOK35:GOK321 GYG35:GYG321 HIC35:HIC321 HRY35:HRY321 IBU35:IBU321 ILQ35:ILQ321 IVM35:IVM321 JFI35:JFI321 JPE35:JPE321 JZA35:JZA321 KIW35:KIW321 KSS35:KSS321 LCO35:LCO321 LMK35:LMK321 LWG35:LWG321 MGC35:MGC321 MPY35:MPY321 MZU35:MZU321 NJQ35:NJQ321 NTM35:NTM321 ODI35:ODI321 ONE35:ONE321 OXA35:OXA321 PGW35:PGW321 PQS35:PQS321 QAO35:QAO321 QKK35:QKK321 QUG35:QUG321 REC35:REC321 RNY35:RNY321 RXU35:RXU321 SHQ35:SHQ321 SRM35:SRM321 TBI35:TBI321 TLE35:TLE321 TVA35:TVA321 UEW35:UEW321 UOS35:UOS321 UYO35:UYO321 VIK35:VIK321 VSG35:VSG321 WCC35:WCC321 WLY35:WLY321 WVU35:WVU321" xr:uid="{8DE94E00-FB0C-48C3-A6DD-4D006B51D753}">
      <formula1>"yes, no"</formula1>
    </dataValidation>
    <dataValidation type="list" allowBlank="1" showInputMessage="1" showErrorMessage="1" sqref="WVV983336:WVV983355 V65832:V65851 JJ65832:JJ65851 TF65832:TF65851 ADB65832:ADB65851 AMX65832:AMX65851 AWT65832:AWT65851 BGP65832:BGP65851 BQL65832:BQL65851 CAH65832:CAH65851 CKD65832:CKD65851 CTZ65832:CTZ65851 DDV65832:DDV65851 DNR65832:DNR65851 DXN65832:DXN65851 EHJ65832:EHJ65851 ERF65832:ERF65851 FBB65832:FBB65851 FKX65832:FKX65851 FUT65832:FUT65851 GEP65832:GEP65851 GOL65832:GOL65851 GYH65832:GYH65851 HID65832:HID65851 HRZ65832:HRZ65851 IBV65832:IBV65851 ILR65832:ILR65851 IVN65832:IVN65851 JFJ65832:JFJ65851 JPF65832:JPF65851 JZB65832:JZB65851 KIX65832:KIX65851 KST65832:KST65851 LCP65832:LCP65851 LML65832:LML65851 LWH65832:LWH65851 MGD65832:MGD65851 MPZ65832:MPZ65851 MZV65832:MZV65851 NJR65832:NJR65851 NTN65832:NTN65851 ODJ65832:ODJ65851 ONF65832:ONF65851 OXB65832:OXB65851 PGX65832:PGX65851 PQT65832:PQT65851 QAP65832:QAP65851 QKL65832:QKL65851 QUH65832:QUH65851 RED65832:RED65851 RNZ65832:RNZ65851 RXV65832:RXV65851 SHR65832:SHR65851 SRN65832:SRN65851 TBJ65832:TBJ65851 TLF65832:TLF65851 TVB65832:TVB65851 UEX65832:UEX65851 UOT65832:UOT65851 UYP65832:UYP65851 VIL65832:VIL65851 VSH65832:VSH65851 WCD65832:WCD65851 WLZ65832:WLZ65851 WVV65832:WVV65851 V131368:V131387 JJ131368:JJ131387 TF131368:TF131387 ADB131368:ADB131387 AMX131368:AMX131387 AWT131368:AWT131387 BGP131368:BGP131387 BQL131368:BQL131387 CAH131368:CAH131387 CKD131368:CKD131387 CTZ131368:CTZ131387 DDV131368:DDV131387 DNR131368:DNR131387 DXN131368:DXN131387 EHJ131368:EHJ131387 ERF131368:ERF131387 FBB131368:FBB131387 FKX131368:FKX131387 FUT131368:FUT131387 GEP131368:GEP131387 GOL131368:GOL131387 GYH131368:GYH131387 HID131368:HID131387 HRZ131368:HRZ131387 IBV131368:IBV131387 ILR131368:ILR131387 IVN131368:IVN131387 JFJ131368:JFJ131387 JPF131368:JPF131387 JZB131368:JZB131387 KIX131368:KIX131387 KST131368:KST131387 LCP131368:LCP131387 LML131368:LML131387 LWH131368:LWH131387 MGD131368:MGD131387 MPZ131368:MPZ131387 MZV131368:MZV131387 NJR131368:NJR131387 NTN131368:NTN131387 ODJ131368:ODJ131387 ONF131368:ONF131387 OXB131368:OXB131387 PGX131368:PGX131387 PQT131368:PQT131387 QAP131368:QAP131387 QKL131368:QKL131387 QUH131368:QUH131387 RED131368:RED131387 RNZ131368:RNZ131387 RXV131368:RXV131387 SHR131368:SHR131387 SRN131368:SRN131387 TBJ131368:TBJ131387 TLF131368:TLF131387 TVB131368:TVB131387 UEX131368:UEX131387 UOT131368:UOT131387 UYP131368:UYP131387 VIL131368:VIL131387 VSH131368:VSH131387 WCD131368:WCD131387 WLZ131368:WLZ131387 WVV131368:WVV131387 V196904:V196923 JJ196904:JJ196923 TF196904:TF196923 ADB196904:ADB196923 AMX196904:AMX196923 AWT196904:AWT196923 BGP196904:BGP196923 BQL196904:BQL196923 CAH196904:CAH196923 CKD196904:CKD196923 CTZ196904:CTZ196923 DDV196904:DDV196923 DNR196904:DNR196923 DXN196904:DXN196923 EHJ196904:EHJ196923 ERF196904:ERF196923 FBB196904:FBB196923 FKX196904:FKX196923 FUT196904:FUT196923 GEP196904:GEP196923 GOL196904:GOL196923 GYH196904:GYH196923 HID196904:HID196923 HRZ196904:HRZ196923 IBV196904:IBV196923 ILR196904:ILR196923 IVN196904:IVN196923 JFJ196904:JFJ196923 JPF196904:JPF196923 JZB196904:JZB196923 KIX196904:KIX196923 KST196904:KST196923 LCP196904:LCP196923 LML196904:LML196923 LWH196904:LWH196923 MGD196904:MGD196923 MPZ196904:MPZ196923 MZV196904:MZV196923 NJR196904:NJR196923 NTN196904:NTN196923 ODJ196904:ODJ196923 ONF196904:ONF196923 OXB196904:OXB196923 PGX196904:PGX196923 PQT196904:PQT196923 QAP196904:QAP196923 QKL196904:QKL196923 QUH196904:QUH196923 RED196904:RED196923 RNZ196904:RNZ196923 RXV196904:RXV196923 SHR196904:SHR196923 SRN196904:SRN196923 TBJ196904:TBJ196923 TLF196904:TLF196923 TVB196904:TVB196923 UEX196904:UEX196923 UOT196904:UOT196923 UYP196904:UYP196923 VIL196904:VIL196923 VSH196904:VSH196923 WCD196904:WCD196923 WLZ196904:WLZ196923 WVV196904:WVV196923 V262440:V262459 JJ262440:JJ262459 TF262440:TF262459 ADB262440:ADB262459 AMX262440:AMX262459 AWT262440:AWT262459 BGP262440:BGP262459 BQL262440:BQL262459 CAH262440:CAH262459 CKD262440:CKD262459 CTZ262440:CTZ262459 DDV262440:DDV262459 DNR262440:DNR262459 DXN262440:DXN262459 EHJ262440:EHJ262459 ERF262440:ERF262459 FBB262440:FBB262459 FKX262440:FKX262459 FUT262440:FUT262459 GEP262440:GEP262459 GOL262440:GOL262459 GYH262440:GYH262459 HID262440:HID262459 HRZ262440:HRZ262459 IBV262440:IBV262459 ILR262440:ILR262459 IVN262440:IVN262459 JFJ262440:JFJ262459 JPF262440:JPF262459 JZB262440:JZB262459 KIX262440:KIX262459 KST262440:KST262459 LCP262440:LCP262459 LML262440:LML262459 LWH262440:LWH262459 MGD262440:MGD262459 MPZ262440:MPZ262459 MZV262440:MZV262459 NJR262440:NJR262459 NTN262440:NTN262459 ODJ262440:ODJ262459 ONF262440:ONF262459 OXB262440:OXB262459 PGX262440:PGX262459 PQT262440:PQT262459 QAP262440:QAP262459 QKL262440:QKL262459 QUH262440:QUH262459 RED262440:RED262459 RNZ262440:RNZ262459 RXV262440:RXV262459 SHR262440:SHR262459 SRN262440:SRN262459 TBJ262440:TBJ262459 TLF262440:TLF262459 TVB262440:TVB262459 UEX262440:UEX262459 UOT262440:UOT262459 UYP262440:UYP262459 VIL262440:VIL262459 VSH262440:VSH262459 WCD262440:WCD262459 WLZ262440:WLZ262459 WVV262440:WVV262459 V327976:V327995 JJ327976:JJ327995 TF327976:TF327995 ADB327976:ADB327995 AMX327976:AMX327995 AWT327976:AWT327995 BGP327976:BGP327995 BQL327976:BQL327995 CAH327976:CAH327995 CKD327976:CKD327995 CTZ327976:CTZ327995 DDV327976:DDV327995 DNR327976:DNR327995 DXN327976:DXN327995 EHJ327976:EHJ327995 ERF327976:ERF327995 FBB327976:FBB327995 FKX327976:FKX327995 FUT327976:FUT327995 GEP327976:GEP327995 GOL327976:GOL327995 GYH327976:GYH327995 HID327976:HID327995 HRZ327976:HRZ327995 IBV327976:IBV327995 ILR327976:ILR327995 IVN327976:IVN327995 JFJ327976:JFJ327995 JPF327976:JPF327995 JZB327976:JZB327995 KIX327976:KIX327995 KST327976:KST327995 LCP327976:LCP327995 LML327976:LML327995 LWH327976:LWH327995 MGD327976:MGD327995 MPZ327976:MPZ327995 MZV327976:MZV327995 NJR327976:NJR327995 NTN327976:NTN327995 ODJ327976:ODJ327995 ONF327976:ONF327995 OXB327976:OXB327995 PGX327976:PGX327995 PQT327976:PQT327995 QAP327976:QAP327995 QKL327976:QKL327995 QUH327976:QUH327995 RED327976:RED327995 RNZ327976:RNZ327995 RXV327976:RXV327995 SHR327976:SHR327995 SRN327976:SRN327995 TBJ327976:TBJ327995 TLF327976:TLF327995 TVB327976:TVB327995 UEX327976:UEX327995 UOT327976:UOT327995 UYP327976:UYP327995 VIL327976:VIL327995 VSH327976:VSH327995 WCD327976:WCD327995 WLZ327976:WLZ327995 WVV327976:WVV327995 V393512:V393531 JJ393512:JJ393531 TF393512:TF393531 ADB393512:ADB393531 AMX393512:AMX393531 AWT393512:AWT393531 BGP393512:BGP393531 BQL393512:BQL393531 CAH393512:CAH393531 CKD393512:CKD393531 CTZ393512:CTZ393531 DDV393512:DDV393531 DNR393512:DNR393531 DXN393512:DXN393531 EHJ393512:EHJ393531 ERF393512:ERF393531 FBB393512:FBB393531 FKX393512:FKX393531 FUT393512:FUT393531 GEP393512:GEP393531 GOL393512:GOL393531 GYH393512:GYH393531 HID393512:HID393531 HRZ393512:HRZ393531 IBV393512:IBV393531 ILR393512:ILR393531 IVN393512:IVN393531 JFJ393512:JFJ393531 JPF393512:JPF393531 JZB393512:JZB393531 KIX393512:KIX393531 KST393512:KST393531 LCP393512:LCP393531 LML393512:LML393531 LWH393512:LWH393531 MGD393512:MGD393531 MPZ393512:MPZ393531 MZV393512:MZV393531 NJR393512:NJR393531 NTN393512:NTN393531 ODJ393512:ODJ393531 ONF393512:ONF393531 OXB393512:OXB393531 PGX393512:PGX393531 PQT393512:PQT393531 QAP393512:QAP393531 QKL393512:QKL393531 QUH393512:QUH393531 RED393512:RED393531 RNZ393512:RNZ393531 RXV393512:RXV393531 SHR393512:SHR393531 SRN393512:SRN393531 TBJ393512:TBJ393531 TLF393512:TLF393531 TVB393512:TVB393531 UEX393512:UEX393531 UOT393512:UOT393531 UYP393512:UYP393531 VIL393512:VIL393531 VSH393512:VSH393531 WCD393512:WCD393531 WLZ393512:WLZ393531 WVV393512:WVV393531 V459048:V459067 JJ459048:JJ459067 TF459048:TF459067 ADB459048:ADB459067 AMX459048:AMX459067 AWT459048:AWT459067 BGP459048:BGP459067 BQL459048:BQL459067 CAH459048:CAH459067 CKD459048:CKD459067 CTZ459048:CTZ459067 DDV459048:DDV459067 DNR459048:DNR459067 DXN459048:DXN459067 EHJ459048:EHJ459067 ERF459048:ERF459067 FBB459048:FBB459067 FKX459048:FKX459067 FUT459048:FUT459067 GEP459048:GEP459067 GOL459048:GOL459067 GYH459048:GYH459067 HID459048:HID459067 HRZ459048:HRZ459067 IBV459048:IBV459067 ILR459048:ILR459067 IVN459048:IVN459067 JFJ459048:JFJ459067 JPF459048:JPF459067 JZB459048:JZB459067 KIX459048:KIX459067 KST459048:KST459067 LCP459048:LCP459067 LML459048:LML459067 LWH459048:LWH459067 MGD459048:MGD459067 MPZ459048:MPZ459067 MZV459048:MZV459067 NJR459048:NJR459067 NTN459048:NTN459067 ODJ459048:ODJ459067 ONF459048:ONF459067 OXB459048:OXB459067 PGX459048:PGX459067 PQT459048:PQT459067 QAP459048:QAP459067 QKL459048:QKL459067 QUH459048:QUH459067 RED459048:RED459067 RNZ459048:RNZ459067 RXV459048:RXV459067 SHR459048:SHR459067 SRN459048:SRN459067 TBJ459048:TBJ459067 TLF459048:TLF459067 TVB459048:TVB459067 UEX459048:UEX459067 UOT459048:UOT459067 UYP459048:UYP459067 VIL459048:VIL459067 VSH459048:VSH459067 WCD459048:WCD459067 WLZ459048:WLZ459067 WVV459048:WVV459067 V524584:V524603 JJ524584:JJ524603 TF524584:TF524603 ADB524584:ADB524603 AMX524584:AMX524603 AWT524584:AWT524603 BGP524584:BGP524603 BQL524584:BQL524603 CAH524584:CAH524603 CKD524584:CKD524603 CTZ524584:CTZ524603 DDV524584:DDV524603 DNR524584:DNR524603 DXN524584:DXN524603 EHJ524584:EHJ524603 ERF524584:ERF524603 FBB524584:FBB524603 FKX524584:FKX524603 FUT524584:FUT524603 GEP524584:GEP524603 GOL524584:GOL524603 GYH524584:GYH524603 HID524584:HID524603 HRZ524584:HRZ524603 IBV524584:IBV524603 ILR524584:ILR524603 IVN524584:IVN524603 JFJ524584:JFJ524603 JPF524584:JPF524603 JZB524584:JZB524603 KIX524584:KIX524603 KST524584:KST524603 LCP524584:LCP524603 LML524584:LML524603 LWH524584:LWH524603 MGD524584:MGD524603 MPZ524584:MPZ524603 MZV524584:MZV524603 NJR524584:NJR524603 NTN524584:NTN524603 ODJ524584:ODJ524603 ONF524584:ONF524603 OXB524584:OXB524603 PGX524584:PGX524603 PQT524584:PQT524603 QAP524584:QAP524603 QKL524584:QKL524603 QUH524584:QUH524603 RED524584:RED524603 RNZ524584:RNZ524603 RXV524584:RXV524603 SHR524584:SHR524603 SRN524584:SRN524603 TBJ524584:TBJ524603 TLF524584:TLF524603 TVB524584:TVB524603 UEX524584:UEX524603 UOT524584:UOT524603 UYP524584:UYP524603 VIL524584:VIL524603 VSH524584:VSH524603 WCD524584:WCD524603 WLZ524584:WLZ524603 WVV524584:WVV524603 V590120:V590139 JJ590120:JJ590139 TF590120:TF590139 ADB590120:ADB590139 AMX590120:AMX590139 AWT590120:AWT590139 BGP590120:BGP590139 BQL590120:BQL590139 CAH590120:CAH590139 CKD590120:CKD590139 CTZ590120:CTZ590139 DDV590120:DDV590139 DNR590120:DNR590139 DXN590120:DXN590139 EHJ590120:EHJ590139 ERF590120:ERF590139 FBB590120:FBB590139 FKX590120:FKX590139 FUT590120:FUT590139 GEP590120:GEP590139 GOL590120:GOL590139 GYH590120:GYH590139 HID590120:HID590139 HRZ590120:HRZ590139 IBV590120:IBV590139 ILR590120:ILR590139 IVN590120:IVN590139 JFJ590120:JFJ590139 JPF590120:JPF590139 JZB590120:JZB590139 KIX590120:KIX590139 KST590120:KST590139 LCP590120:LCP590139 LML590120:LML590139 LWH590120:LWH590139 MGD590120:MGD590139 MPZ590120:MPZ590139 MZV590120:MZV590139 NJR590120:NJR590139 NTN590120:NTN590139 ODJ590120:ODJ590139 ONF590120:ONF590139 OXB590120:OXB590139 PGX590120:PGX590139 PQT590120:PQT590139 QAP590120:QAP590139 QKL590120:QKL590139 QUH590120:QUH590139 RED590120:RED590139 RNZ590120:RNZ590139 RXV590120:RXV590139 SHR590120:SHR590139 SRN590120:SRN590139 TBJ590120:TBJ590139 TLF590120:TLF590139 TVB590120:TVB590139 UEX590120:UEX590139 UOT590120:UOT590139 UYP590120:UYP590139 VIL590120:VIL590139 VSH590120:VSH590139 WCD590120:WCD590139 WLZ590120:WLZ590139 WVV590120:WVV590139 V655656:V655675 JJ655656:JJ655675 TF655656:TF655675 ADB655656:ADB655675 AMX655656:AMX655675 AWT655656:AWT655675 BGP655656:BGP655675 BQL655656:BQL655675 CAH655656:CAH655675 CKD655656:CKD655675 CTZ655656:CTZ655675 DDV655656:DDV655675 DNR655656:DNR655675 DXN655656:DXN655675 EHJ655656:EHJ655675 ERF655656:ERF655675 FBB655656:FBB655675 FKX655656:FKX655675 FUT655656:FUT655675 GEP655656:GEP655675 GOL655656:GOL655675 GYH655656:GYH655675 HID655656:HID655675 HRZ655656:HRZ655675 IBV655656:IBV655675 ILR655656:ILR655675 IVN655656:IVN655675 JFJ655656:JFJ655675 JPF655656:JPF655675 JZB655656:JZB655675 KIX655656:KIX655675 KST655656:KST655675 LCP655656:LCP655675 LML655656:LML655675 LWH655656:LWH655675 MGD655656:MGD655675 MPZ655656:MPZ655675 MZV655656:MZV655675 NJR655656:NJR655675 NTN655656:NTN655675 ODJ655656:ODJ655675 ONF655656:ONF655675 OXB655656:OXB655675 PGX655656:PGX655675 PQT655656:PQT655675 QAP655656:QAP655675 QKL655656:QKL655675 QUH655656:QUH655675 RED655656:RED655675 RNZ655656:RNZ655675 RXV655656:RXV655675 SHR655656:SHR655675 SRN655656:SRN655675 TBJ655656:TBJ655675 TLF655656:TLF655675 TVB655656:TVB655675 UEX655656:UEX655675 UOT655656:UOT655675 UYP655656:UYP655675 VIL655656:VIL655675 VSH655656:VSH655675 WCD655656:WCD655675 WLZ655656:WLZ655675 WVV655656:WVV655675 V721192:V721211 JJ721192:JJ721211 TF721192:TF721211 ADB721192:ADB721211 AMX721192:AMX721211 AWT721192:AWT721211 BGP721192:BGP721211 BQL721192:BQL721211 CAH721192:CAH721211 CKD721192:CKD721211 CTZ721192:CTZ721211 DDV721192:DDV721211 DNR721192:DNR721211 DXN721192:DXN721211 EHJ721192:EHJ721211 ERF721192:ERF721211 FBB721192:FBB721211 FKX721192:FKX721211 FUT721192:FUT721211 GEP721192:GEP721211 GOL721192:GOL721211 GYH721192:GYH721211 HID721192:HID721211 HRZ721192:HRZ721211 IBV721192:IBV721211 ILR721192:ILR721211 IVN721192:IVN721211 JFJ721192:JFJ721211 JPF721192:JPF721211 JZB721192:JZB721211 KIX721192:KIX721211 KST721192:KST721211 LCP721192:LCP721211 LML721192:LML721211 LWH721192:LWH721211 MGD721192:MGD721211 MPZ721192:MPZ721211 MZV721192:MZV721211 NJR721192:NJR721211 NTN721192:NTN721211 ODJ721192:ODJ721211 ONF721192:ONF721211 OXB721192:OXB721211 PGX721192:PGX721211 PQT721192:PQT721211 QAP721192:QAP721211 QKL721192:QKL721211 QUH721192:QUH721211 RED721192:RED721211 RNZ721192:RNZ721211 RXV721192:RXV721211 SHR721192:SHR721211 SRN721192:SRN721211 TBJ721192:TBJ721211 TLF721192:TLF721211 TVB721192:TVB721211 UEX721192:UEX721211 UOT721192:UOT721211 UYP721192:UYP721211 VIL721192:VIL721211 VSH721192:VSH721211 WCD721192:WCD721211 WLZ721192:WLZ721211 WVV721192:WVV721211 V786728:V786747 JJ786728:JJ786747 TF786728:TF786747 ADB786728:ADB786747 AMX786728:AMX786747 AWT786728:AWT786747 BGP786728:BGP786747 BQL786728:BQL786747 CAH786728:CAH786747 CKD786728:CKD786747 CTZ786728:CTZ786747 DDV786728:DDV786747 DNR786728:DNR786747 DXN786728:DXN786747 EHJ786728:EHJ786747 ERF786728:ERF786747 FBB786728:FBB786747 FKX786728:FKX786747 FUT786728:FUT786747 GEP786728:GEP786747 GOL786728:GOL786747 GYH786728:GYH786747 HID786728:HID786747 HRZ786728:HRZ786747 IBV786728:IBV786747 ILR786728:ILR786747 IVN786728:IVN786747 JFJ786728:JFJ786747 JPF786728:JPF786747 JZB786728:JZB786747 KIX786728:KIX786747 KST786728:KST786747 LCP786728:LCP786747 LML786728:LML786747 LWH786728:LWH786747 MGD786728:MGD786747 MPZ786728:MPZ786747 MZV786728:MZV786747 NJR786728:NJR786747 NTN786728:NTN786747 ODJ786728:ODJ786747 ONF786728:ONF786747 OXB786728:OXB786747 PGX786728:PGX786747 PQT786728:PQT786747 QAP786728:QAP786747 QKL786728:QKL786747 QUH786728:QUH786747 RED786728:RED786747 RNZ786728:RNZ786747 RXV786728:RXV786747 SHR786728:SHR786747 SRN786728:SRN786747 TBJ786728:TBJ786747 TLF786728:TLF786747 TVB786728:TVB786747 UEX786728:UEX786747 UOT786728:UOT786747 UYP786728:UYP786747 VIL786728:VIL786747 VSH786728:VSH786747 WCD786728:WCD786747 WLZ786728:WLZ786747 WVV786728:WVV786747 V852264:V852283 JJ852264:JJ852283 TF852264:TF852283 ADB852264:ADB852283 AMX852264:AMX852283 AWT852264:AWT852283 BGP852264:BGP852283 BQL852264:BQL852283 CAH852264:CAH852283 CKD852264:CKD852283 CTZ852264:CTZ852283 DDV852264:DDV852283 DNR852264:DNR852283 DXN852264:DXN852283 EHJ852264:EHJ852283 ERF852264:ERF852283 FBB852264:FBB852283 FKX852264:FKX852283 FUT852264:FUT852283 GEP852264:GEP852283 GOL852264:GOL852283 GYH852264:GYH852283 HID852264:HID852283 HRZ852264:HRZ852283 IBV852264:IBV852283 ILR852264:ILR852283 IVN852264:IVN852283 JFJ852264:JFJ852283 JPF852264:JPF852283 JZB852264:JZB852283 KIX852264:KIX852283 KST852264:KST852283 LCP852264:LCP852283 LML852264:LML852283 LWH852264:LWH852283 MGD852264:MGD852283 MPZ852264:MPZ852283 MZV852264:MZV852283 NJR852264:NJR852283 NTN852264:NTN852283 ODJ852264:ODJ852283 ONF852264:ONF852283 OXB852264:OXB852283 PGX852264:PGX852283 PQT852264:PQT852283 QAP852264:QAP852283 QKL852264:QKL852283 QUH852264:QUH852283 RED852264:RED852283 RNZ852264:RNZ852283 RXV852264:RXV852283 SHR852264:SHR852283 SRN852264:SRN852283 TBJ852264:TBJ852283 TLF852264:TLF852283 TVB852264:TVB852283 UEX852264:UEX852283 UOT852264:UOT852283 UYP852264:UYP852283 VIL852264:VIL852283 VSH852264:VSH852283 WCD852264:WCD852283 WLZ852264:WLZ852283 WVV852264:WVV852283 V917800:V917819 JJ917800:JJ917819 TF917800:TF917819 ADB917800:ADB917819 AMX917800:AMX917819 AWT917800:AWT917819 BGP917800:BGP917819 BQL917800:BQL917819 CAH917800:CAH917819 CKD917800:CKD917819 CTZ917800:CTZ917819 DDV917800:DDV917819 DNR917800:DNR917819 DXN917800:DXN917819 EHJ917800:EHJ917819 ERF917800:ERF917819 FBB917800:FBB917819 FKX917800:FKX917819 FUT917800:FUT917819 GEP917800:GEP917819 GOL917800:GOL917819 GYH917800:GYH917819 HID917800:HID917819 HRZ917800:HRZ917819 IBV917800:IBV917819 ILR917800:ILR917819 IVN917800:IVN917819 JFJ917800:JFJ917819 JPF917800:JPF917819 JZB917800:JZB917819 KIX917800:KIX917819 KST917800:KST917819 LCP917800:LCP917819 LML917800:LML917819 LWH917800:LWH917819 MGD917800:MGD917819 MPZ917800:MPZ917819 MZV917800:MZV917819 NJR917800:NJR917819 NTN917800:NTN917819 ODJ917800:ODJ917819 ONF917800:ONF917819 OXB917800:OXB917819 PGX917800:PGX917819 PQT917800:PQT917819 QAP917800:QAP917819 QKL917800:QKL917819 QUH917800:QUH917819 RED917800:RED917819 RNZ917800:RNZ917819 RXV917800:RXV917819 SHR917800:SHR917819 SRN917800:SRN917819 TBJ917800:TBJ917819 TLF917800:TLF917819 TVB917800:TVB917819 UEX917800:UEX917819 UOT917800:UOT917819 UYP917800:UYP917819 VIL917800:VIL917819 VSH917800:VSH917819 WCD917800:WCD917819 WLZ917800:WLZ917819 WVV917800:WVV917819 V983336:V983355 JJ983336:JJ983355 TF983336:TF983355 ADB983336:ADB983355 AMX983336:AMX983355 AWT983336:AWT983355 BGP983336:BGP983355 BQL983336:BQL983355 CAH983336:CAH983355 CKD983336:CKD983355 CTZ983336:CTZ983355 DDV983336:DDV983355 DNR983336:DNR983355 DXN983336:DXN983355 EHJ983336:EHJ983355 ERF983336:ERF983355 FBB983336:FBB983355 FKX983336:FKX983355 FUT983336:FUT983355 GEP983336:GEP983355 GOL983336:GOL983355 GYH983336:GYH983355 HID983336:HID983355 HRZ983336:HRZ983355 IBV983336:IBV983355 ILR983336:ILR983355 IVN983336:IVN983355 JFJ983336:JFJ983355 JPF983336:JPF983355 JZB983336:JZB983355 KIX983336:KIX983355 KST983336:KST983355 LCP983336:LCP983355 LML983336:LML983355 LWH983336:LWH983355 MGD983336:MGD983355 MPZ983336:MPZ983355 MZV983336:MZV983355 NJR983336:NJR983355 NTN983336:NTN983355 ODJ983336:ODJ983355 ONF983336:ONF983355 OXB983336:OXB983355 PGX983336:PGX983355 PQT983336:PQT983355 QAP983336:QAP983355 QKL983336:QKL983355 QUH983336:QUH983355 RED983336:RED983355 RNZ983336:RNZ983355 RXV983336:RXV983355 SHR983336:SHR983355 SRN983336:SRN983355 TBJ983336:TBJ983355 TLF983336:TLF983355 TVB983336:TVB983355 UEX983336:UEX983355 UOT983336:UOT983355 UYP983336:UYP983355 VIL983336:VIL983355 VSH983336:VSH983355 WCD983336:WCD983355 WLZ983336:WLZ983355 JJ31:JJ32 TF31:TF32 ADB31:ADB32 AMX31:AMX32 AWT31:AWT32 BGP31:BGP32 BQL31:BQL32 CAH31:CAH32 CKD31:CKD32 CTZ31:CTZ32 DDV31:DDV32 DNR31:DNR32 DXN31:DXN32 EHJ31:EHJ32 ERF31:ERF32 FBB31:FBB32 FKX31:FKX32 FUT31:FUT32 GEP31:GEP32 GOL31:GOL32 GYH31:GYH32 HID31:HID32 HRZ31:HRZ32 IBV31:IBV32 ILR31:ILR32 IVN31:IVN32 JFJ31:JFJ32 JPF31:JPF32 JZB31:JZB32 KIX31:KIX32 KST31:KST32 LCP31:LCP32 LML31:LML32 LWH31:LWH32 MGD31:MGD32 MPZ31:MPZ32 MZV31:MZV32 NJR31:NJR32 NTN31:NTN32 ODJ31:ODJ32 ONF31:ONF32 OXB31:OXB32 PGX31:PGX32 PQT31:PQT32 QAP31:QAP32 QKL31:QKL32 QUH31:QUH32 RED31:RED32 RNZ31:RNZ32 RXV31:RXV32 SHR31:SHR32 SRN31:SRN32 TBJ31:TBJ32 TLF31:TLF32 TVB31:TVB32 UEX31:UEX32 UOT31:UOT32 UYP31:UYP32 VIL31:VIL32 VSH31:VSH32 WCD31:WCD32 WLZ31:WLZ32 WVV31:WVV32 JJ35:JJ321 TF35:TF321 ADB35:ADB321 AMX35:AMX321 AWT35:AWT321 BGP35:BGP321 BQL35:BQL321 CAH35:CAH321 CKD35:CKD321 CTZ35:CTZ321 DDV35:DDV321 DNR35:DNR321 DXN35:DXN321 EHJ35:EHJ321 ERF35:ERF321 FBB35:FBB321 FKX35:FKX321 FUT35:FUT321 GEP35:GEP321 GOL35:GOL321 GYH35:GYH321 HID35:HID321 HRZ35:HRZ321 IBV35:IBV321 ILR35:ILR321 IVN35:IVN321 JFJ35:JFJ321 JPF35:JPF321 JZB35:JZB321 KIX35:KIX321 KST35:KST321 LCP35:LCP321 LML35:LML321 LWH35:LWH321 MGD35:MGD321 MPZ35:MPZ321 MZV35:MZV321 NJR35:NJR321 NTN35:NTN321 ODJ35:ODJ321 ONF35:ONF321 OXB35:OXB321 PGX35:PGX321 PQT35:PQT321 QAP35:QAP321 QKL35:QKL321 QUH35:QUH321 RED35:RED321 RNZ35:RNZ321 RXV35:RXV321 SHR35:SHR321 SRN35:SRN321 TBJ35:TBJ321 TLF35:TLF321 TVB35:TVB321 UEX35:UEX321 UOT35:UOT321 UYP35:UYP321 VIL35:VIL321 VSH35:VSH321 WCD35:WCD321 WLZ35:WLZ321 WVV35:WVV321" xr:uid="{5C456ECF-4F4A-4259-8645-2CEA5A7849FD}">
      <formula1>"firm, as available and interruptible, other (specify in column AH)"</formula1>
    </dataValidation>
    <dataValidation type="list" allowBlank="1" showInputMessage="1" showErrorMessage="1" sqref="K65832:K65851 IW65832:IW65851 SS65832:SS65851 ACO65832:ACO65851 AMK65832:AMK65851 AWG65832:AWG65851 BGC65832:BGC65851 BPY65832:BPY65851 BZU65832:BZU65851 CJQ65832:CJQ65851 CTM65832:CTM65851 DDI65832:DDI65851 DNE65832:DNE65851 DXA65832:DXA65851 EGW65832:EGW65851 EQS65832:EQS65851 FAO65832:FAO65851 FKK65832:FKK65851 FUG65832:FUG65851 GEC65832:GEC65851 GNY65832:GNY65851 GXU65832:GXU65851 HHQ65832:HHQ65851 HRM65832:HRM65851 IBI65832:IBI65851 ILE65832:ILE65851 IVA65832:IVA65851 JEW65832:JEW65851 JOS65832:JOS65851 JYO65832:JYO65851 KIK65832:KIK65851 KSG65832:KSG65851 LCC65832:LCC65851 LLY65832:LLY65851 LVU65832:LVU65851 MFQ65832:MFQ65851 MPM65832:MPM65851 MZI65832:MZI65851 NJE65832:NJE65851 NTA65832:NTA65851 OCW65832:OCW65851 OMS65832:OMS65851 OWO65832:OWO65851 PGK65832:PGK65851 PQG65832:PQG65851 QAC65832:QAC65851 QJY65832:QJY65851 QTU65832:QTU65851 RDQ65832:RDQ65851 RNM65832:RNM65851 RXI65832:RXI65851 SHE65832:SHE65851 SRA65832:SRA65851 TAW65832:TAW65851 TKS65832:TKS65851 TUO65832:TUO65851 UEK65832:UEK65851 UOG65832:UOG65851 UYC65832:UYC65851 VHY65832:VHY65851 VRU65832:VRU65851 WBQ65832:WBQ65851 WLM65832:WLM65851 WVI65832:WVI65851 K131368:K131387 IW131368:IW131387 SS131368:SS131387 ACO131368:ACO131387 AMK131368:AMK131387 AWG131368:AWG131387 BGC131368:BGC131387 BPY131368:BPY131387 BZU131368:BZU131387 CJQ131368:CJQ131387 CTM131368:CTM131387 DDI131368:DDI131387 DNE131368:DNE131387 DXA131368:DXA131387 EGW131368:EGW131387 EQS131368:EQS131387 FAO131368:FAO131387 FKK131368:FKK131387 FUG131368:FUG131387 GEC131368:GEC131387 GNY131368:GNY131387 GXU131368:GXU131387 HHQ131368:HHQ131387 HRM131368:HRM131387 IBI131368:IBI131387 ILE131368:ILE131387 IVA131368:IVA131387 JEW131368:JEW131387 JOS131368:JOS131387 JYO131368:JYO131387 KIK131368:KIK131387 KSG131368:KSG131387 LCC131368:LCC131387 LLY131368:LLY131387 LVU131368:LVU131387 MFQ131368:MFQ131387 MPM131368:MPM131387 MZI131368:MZI131387 NJE131368:NJE131387 NTA131368:NTA131387 OCW131368:OCW131387 OMS131368:OMS131387 OWO131368:OWO131387 PGK131368:PGK131387 PQG131368:PQG131387 QAC131368:QAC131387 QJY131368:QJY131387 QTU131368:QTU131387 RDQ131368:RDQ131387 RNM131368:RNM131387 RXI131368:RXI131387 SHE131368:SHE131387 SRA131368:SRA131387 TAW131368:TAW131387 TKS131368:TKS131387 TUO131368:TUO131387 UEK131368:UEK131387 UOG131368:UOG131387 UYC131368:UYC131387 VHY131368:VHY131387 VRU131368:VRU131387 WBQ131368:WBQ131387 WLM131368:WLM131387 WVI131368:WVI131387 K196904:K196923 IW196904:IW196923 SS196904:SS196923 ACO196904:ACO196923 AMK196904:AMK196923 AWG196904:AWG196923 BGC196904:BGC196923 BPY196904:BPY196923 BZU196904:BZU196923 CJQ196904:CJQ196923 CTM196904:CTM196923 DDI196904:DDI196923 DNE196904:DNE196923 DXA196904:DXA196923 EGW196904:EGW196923 EQS196904:EQS196923 FAO196904:FAO196923 FKK196904:FKK196923 FUG196904:FUG196923 GEC196904:GEC196923 GNY196904:GNY196923 GXU196904:GXU196923 HHQ196904:HHQ196923 HRM196904:HRM196923 IBI196904:IBI196923 ILE196904:ILE196923 IVA196904:IVA196923 JEW196904:JEW196923 JOS196904:JOS196923 JYO196904:JYO196923 KIK196904:KIK196923 KSG196904:KSG196923 LCC196904:LCC196923 LLY196904:LLY196923 LVU196904:LVU196923 MFQ196904:MFQ196923 MPM196904:MPM196923 MZI196904:MZI196923 NJE196904:NJE196923 NTA196904:NTA196923 OCW196904:OCW196923 OMS196904:OMS196923 OWO196904:OWO196923 PGK196904:PGK196923 PQG196904:PQG196923 QAC196904:QAC196923 QJY196904:QJY196923 QTU196904:QTU196923 RDQ196904:RDQ196923 RNM196904:RNM196923 RXI196904:RXI196923 SHE196904:SHE196923 SRA196904:SRA196923 TAW196904:TAW196923 TKS196904:TKS196923 TUO196904:TUO196923 UEK196904:UEK196923 UOG196904:UOG196923 UYC196904:UYC196923 VHY196904:VHY196923 VRU196904:VRU196923 WBQ196904:WBQ196923 WLM196904:WLM196923 WVI196904:WVI196923 K262440:K262459 IW262440:IW262459 SS262440:SS262459 ACO262440:ACO262459 AMK262440:AMK262459 AWG262440:AWG262459 BGC262440:BGC262459 BPY262440:BPY262459 BZU262440:BZU262459 CJQ262440:CJQ262459 CTM262440:CTM262459 DDI262440:DDI262459 DNE262440:DNE262459 DXA262440:DXA262459 EGW262440:EGW262459 EQS262440:EQS262459 FAO262440:FAO262459 FKK262440:FKK262459 FUG262440:FUG262459 GEC262440:GEC262459 GNY262440:GNY262459 GXU262440:GXU262459 HHQ262440:HHQ262459 HRM262440:HRM262459 IBI262440:IBI262459 ILE262440:ILE262459 IVA262440:IVA262459 JEW262440:JEW262459 JOS262440:JOS262459 JYO262440:JYO262459 KIK262440:KIK262459 KSG262440:KSG262459 LCC262440:LCC262459 LLY262440:LLY262459 LVU262440:LVU262459 MFQ262440:MFQ262459 MPM262440:MPM262459 MZI262440:MZI262459 NJE262440:NJE262459 NTA262440:NTA262459 OCW262440:OCW262459 OMS262440:OMS262459 OWO262440:OWO262459 PGK262440:PGK262459 PQG262440:PQG262459 QAC262440:QAC262459 QJY262440:QJY262459 QTU262440:QTU262459 RDQ262440:RDQ262459 RNM262440:RNM262459 RXI262440:RXI262459 SHE262440:SHE262459 SRA262440:SRA262459 TAW262440:TAW262459 TKS262440:TKS262459 TUO262440:TUO262459 UEK262440:UEK262459 UOG262440:UOG262459 UYC262440:UYC262459 VHY262440:VHY262459 VRU262440:VRU262459 WBQ262440:WBQ262459 WLM262440:WLM262459 WVI262440:WVI262459 K327976:K327995 IW327976:IW327995 SS327976:SS327995 ACO327976:ACO327995 AMK327976:AMK327995 AWG327976:AWG327995 BGC327976:BGC327995 BPY327976:BPY327995 BZU327976:BZU327995 CJQ327976:CJQ327995 CTM327976:CTM327995 DDI327976:DDI327995 DNE327976:DNE327995 DXA327976:DXA327995 EGW327976:EGW327995 EQS327976:EQS327995 FAO327976:FAO327995 FKK327976:FKK327995 FUG327976:FUG327995 GEC327976:GEC327995 GNY327976:GNY327995 GXU327976:GXU327995 HHQ327976:HHQ327995 HRM327976:HRM327995 IBI327976:IBI327995 ILE327976:ILE327995 IVA327976:IVA327995 JEW327976:JEW327995 JOS327976:JOS327995 JYO327976:JYO327995 KIK327976:KIK327995 KSG327976:KSG327995 LCC327976:LCC327995 LLY327976:LLY327995 LVU327976:LVU327995 MFQ327976:MFQ327995 MPM327976:MPM327995 MZI327976:MZI327995 NJE327976:NJE327995 NTA327976:NTA327995 OCW327976:OCW327995 OMS327976:OMS327995 OWO327976:OWO327995 PGK327976:PGK327995 PQG327976:PQG327995 QAC327976:QAC327995 QJY327976:QJY327995 QTU327976:QTU327995 RDQ327976:RDQ327995 RNM327976:RNM327995 RXI327976:RXI327995 SHE327976:SHE327995 SRA327976:SRA327995 TAW327976:TAW327995 TKS327976:TKS327995 TUO327976:TUO327995 UEK327976:UEK327995 UOG327976:UOG327995 UYC327976:UYC327995 VHY327976:VHY327995 VRU327976:VRU327995 WBQ327976:WBQ327995 WLM327976:WLM327995 WVI327976:WVI327995 K393512:K393531 IW393512:IW393531 SS393512:SS393531 ACO393512:ACO393531 AMK393512:AMK393531 AWG393512:AWG393531 BGC393512:BGC393531 BPY393512:BPY393531 BZU393512:BZU393531 CJQ393512:CJQ393531 CTM393512:CTM393531 DDI393512:DDI393531 DNE393512:DNE393531 DXA393512:DXA393531 EGW393512:EGW393531 EQS393512:EQS393531 FAO393512:FAO393531 FKK393512:FKK393531 FUG393512:FUG393531 GEC393512:GEC393531 GNY393512:GNY393531 GXU393512:GXU393531 HHQ393512:HHQ393531 HRM393512:HRM393531 IBI393512:IBI393531 ILE393512:ILE393531 IVA393512:IVA393531 JEW393512:JEW393531 JOS393512:JOS393531 JYO393512:JYO393531 KIK393512:KIK393531 KSG393512:KSG393531 LCC393512:LCC393531 LLY393512:LLY393531 LVU393512:LVU393531 MFQ393512:MFQ393531 MPM393512:MPM393531 MZI393512:MZI393531 NJE393512:NJE393531 NTA393512:NTA393531 OCW393512:OCW393531 OMS393512:OMS393531 OWO393512:OWO393531 PGK393512:PGK393531 PQG393512:PQG393531 QAC393512:QAC393531 QJY393512:QJY393531 QTU393512:QTU393531 RDQ393512:RDQ393531 RNM393512:RNM393531 RXI393512:RXI393531 SHE393512:SHE393531 SRA393512:SRA393531 TAW393512:TAW393531 TKS393512:TKS393531 TUO393512:TUO393531 UEK393512:UEK393531 UOG393512:UOG393531 UYC393512:UYC393531 VHY393512:VHY393531 VRU393512:VRU393531 WBQ393512:WBQ393531 WLM393512:WLM393531 WVI393512:WVI393531 K459048:K459067 IW459048:IW459067 SS459048:SS459067 ACO459048:ACO459067 AMK459048:AMK459067 AWG459048:AWG459067 BGC459048:BGC459067 BPY459048:BPY459067 BZU459048:BZU459067 CJQ459048:CJQ459067 CTM459048:CTM459067 DDI459048:DDI459067 DNE459048:DNE459067 DXA459048:DXA459067 EGW459048:EGW459067 EQS459048:EQS459067 FAO459048:FAO459067 FKK459048:FKK459067 FUG459048:FUG459067 GEC459048:GEC459067 GNY459048:GNY459067 GXU459048:GXU459067 HHQ459048:HHQ459067 HRM459048:HRM459067 IBI459048:IBI459067 ILE459048:ILE459067 IVA459048:IVA459067 JEW459048:JEW459067 JOS459048:JOS459067 JYO459048:JYO459067 KIK459048:KIK459067 KSG459048:KSG459067 LCC459048:LCC459067 LLY459048:LLY459067 LVU459048:LVU459067 MFQ459048:MFQ459067 MPM459048:MPM459067 MZI459048:MZI459067 NJE459048:NJE459067 NTA459048:NTA459067 OCW459048:OCW459067 OMS459048:OMS459067 OWO459048:OWO459067 PGK459048:PGK459067 PQG459048:PQG459067 QAC459048:QAC459067 QJY459048:QJY459067 QTU459048:QTU459067 RDQ459048:RDQ459067 RNM459048:RNM459067 RXI459048:RXI459067 SHE459048:SHE459067 SRA459048:SRA459067 TAW459048:TAW459067 TKS459048:TKS459067 TUO459048:TUO459067 UEK459048:UEK459067 UOG459048:UOG459067 UYC459048:UYC459067 VHY459048:VHY459067 VRU459048:VRU459067 WBQ459048:WBQ459067 WLM459048:WLM459067 WVI459048:WVI459067 K524584:K524603 IW524584:IW524603 SS524584:SS524603 ACO524584:ACO524603 AMK524584:AMK524603 AWG524584:AWG524603 BGC524584:BGC524603 BPY524584:BPY524603 BZU524584:BZU524603 CJQ524584:CJQ524603 CTM524584:CTM524603 DDI524584:DDI524603 DNE524584:DNE524603 DXA524584:DXA524603 EGW524584:EGW524603 EQS524584:EQS524603 FAO524584:FAO524603 FKK524584:FKK524603 FUG524584:FUG524603 GEC524584:GEC524603 GNY524584:GNY524603 GXU524584:GXU524603 HHQ524584:HHQ524603 HRM524584:HRM524603 IBI524584:IBI524603 ILE524584:ILE524603 IVA524584:IVA524603 JEW524584:JEW524603 JOS524584:JOS524603 JYO524584:JYO524603 KIK524584:KIK524603 KSG524584:KSG524603 LCC524584:LCC524603 LLY524584:LLY524603 LVU524584:LVU524603 MFQ524584:MFQ524603 MPM524584:MPM524603 MZI524584:MZI524603 NJE524584:NJE524603 NTA524584:NTA524603 OCW524584:OCW524603 OMS524584:OMS524603 OWO524584:OWO524603 PGK524584:PGK524603 PQG524584:PQG524603 QAC524584:QAC524603 QJY524584:QJY524603 QTU524584:QTU524603 RDQ524584:RDQ524603 RNM524584:RNM524603 RXI524584:RXI524603 SHE524584:SHE524603 SRA524584:SRA524603 TAW524584:TAW524603 TKS524584:TKS524603 TUO524584:TUO524603 UEK524584:UEK524603 UOG524584:UOG524603 UYC524584:UYC524603 VHY524584:VHY524603 VRU524584:VRU524603 WBQ524584:WBQ524603 WLM524584:WLM524603 WVI524584:WVI524603 K590120:K590139 IW590120:IW590139 SS590120:SS590139 ACO590120:ACO590139 AMK590120:AMK590139 AWG590120:AWG590139 BGC590120:BGC590139 BPY590120:BPY590139 BZU590120:BZU590139 CJQ590120:CJQ590139 CTM590120:CTM590139 DDI590120:DDI590139 DNE590120:DNE590139 DXA590120:DXA590139 EGW590120:EGW590139 EQS590120:EQS590139 FAO590120:FAO590139 FKK590120:FKK590139 FUG590120:FUG590139 GEC590120:GEC590139 GNY590120:GNY590139 GXU590120:GXU590139 HHQ590120:HHQ590139 HRM590120:HRM590139 IBI590120:IBI590139 ILE590120:ILE590139 IVA590120:IVA590139 JEW590120:JEW590139 JOS590120:JOS590139 JYO590120:JYO590139 KIK590120:KIK590139 KSG590120:KSG590139 LCC590120:LCC590139 LLY590120:LLY590139 LVU590120:LVU590139 MFQ590120:MFQ590139 MPM590120:MPM590139 MZI590120:MZI590139 NJE590120:NJE590139 NTA590120:NTA590139 OCW590120:OCW590139 OMS590120:OMS590139 OWO590120:OWO590139 PGK590120:PGK590139 PQG590120:PQG590139 QAC590120:QAC590139 QJY590120:QJY590139 QTU590120:QTU590139 RDQ590120:RDQ590139 RNM590120:RNM590139 RXI590120:RXI590139 SHE590120:SHE590139 SRA590120:SRA590139 TAW590120:TAW590139 TKS590120:TKS590139 TUO590120:TUO590139 UEK590120:UEK590139 UOG590120:UOG590139 UYC590120:UYC590139 VHY590120:VHY590139 VRU590120:VRU590139 WBQ590120:WBQ590139 WLM590120:WLM590139 WVI590120:WVI590139 K655656:K655675 IW655656:IW655675 SS655656:SS655675 ACO655656:ACO655675 AMK655656:AMK655675 AWG655656:AWG655675 BGC655656:BGC655675 BPY655656:BPY655675 BZU655656:BZU655675 CJQ655656:CJQ655675 CTM655656:CTM655675 DDI655656:DDI655675 DNE655656:DNE655675 DXA655656:DXA655675 EGW655656:EGW655675 EQS655656:EQS655675 FAO655656:FAO655675 FKK655656:FKK655675 FUG655656:FUG655675 GEC655656:GEC655675 GNY655656:GNY655675 GXU655656:GXU655675 HHQ655656:HHQ655675 HRM655656:HRM655675 IBI655656:IBI655675 ILE655656:ILE655675 IVA655656:IVA655675 JEW655656:JEW655675 JOS655656:JOS655675 JYO655656:JYO655675 KIK655656:KIK655675 KSG655656:KSG655675 LCC655656:LCC655675 LLY655656:LLY655675 LVU655656:LVU655675 MFQ655656:MFQ655675 MPM655656:MPM655675 MZI655656:MZI655675 NJE655656:NJE655675 NTA655656:NTA655675 OCW655656:OCW655675 OMS655656:OMS655675 OWO655656:OWO655675 PGK655656:PGK655675 PQG655656:PQG655675 QAC655656:QAC655675 QJY655656:QJY655675 QTU655656:QTU655675 RDQ655656:RDQ655675 RNM655656:RNM655675 RXI655656:RXI655675 SHE655656:SHE655675 SRA655656:SRA655675 TAW655656:TAW655675 TKS655656:TKS655675 TUO655656:TUO655675 UEK655656:UEK655675 UOG655656:UOG655675 UYC655656:UYC655675 VHY655656:VHY655675 VRU655656:VRU655675 WBQ655656:WBQ655675 WLM655656:WLM655675 WVI655656:WVI655675 K721192:K721211 IW721192:IW721211 SS721192:SS721211 ACO721192:ACO721211 AMK721192:AMK721211 AWG721192:AWG721211 BGC721192:BGC721211 BPY721192:BPY721211 BZU721192:BZU721211 CJQ721192:CJQ721211 CTM721192:CTM721211 DDI721192:DDI721211 DNE721192:DNE721211 DXA721192:DXA721211 EGW721192:EGW721211 EQS721192:EQS721211 FAO721192:FAO721211 FKK721192:FKK721211 FUG721192:FUG721211 GEC721192:GEC721211 GNY721192:GNY721211 GXU721192:GXU721211 HHQ721192:HHQ721211 HRM721192:HRM721211 IBI721192:IBI721211 ILE721192:ILE721211 IVA721192:IVA721211 JEW721192:JEW721211 JOS721192:JOS721211 JYO721192:JYO721211 KIK721192:KIK721211 KSG721192:KSG721211 LCC721192:LCC721211 LLY721192:LLY721211 LVU721192:LVU721211 MFQ721192:MFQ721211 MPM721192:MPM721211 MZI721192:MZI721211 NJE721192:NJE721211 NTA721192:NTA721211 OCW721192:OCW721211 OMS721192:OMS721211 OWO721192:OWO721211 PGK721192:PGK721211 PQG721192:PQG721211 QAC721192:QAC721211 QJY721192:QJY721211 QTU721192:QTU721211 RDQ721192:RDQ721211 RNM721192:RNM721211 RXI721192:RXI721211 SHE721192:SHE721211 SRA721192:SRA721211 TAW721192:TAW721211 TKS721192:TKS721211 TUO721192:TUO721211 UEK721192:UEK721211 UOG721192:UOG721211 UYC721192:UYC721211 VHY721192:VHY721211 VRU721192:VRU721211 WBQ721192:WBQ721211 WLM721192:WLM721211 WVI721192:WVI721211 K786728:K786747 IW786728:IW786747 SS786728:SS786747 ACO786728:ACO786747 AMK786728:AMK786747 AWG786728:AWG786747 BGC786728:BGC786747 BPY786728:BPY786747 BZU786728:BZU786747 CJQ786728:CJQ786747 CTM786728:CTM786747 DDI786728:DDI786747 DNE786728:DNE786747 DXA786728:DXA786747 EGW786728:EGW786747 EQS786728:EQS786747 FAO786728:FAO786747 FKK786728:FKK786747 FUG786728:FUG786747 GEC786728:GEC786747 GNY786728:GNY786747 GXU786728:GXU786747 HHQ786728:HHQ786747 HRM786728:HRM786747 IBI786728:IBI786747 ILE786728:ILE786747 IVA786728:IVA786747 JEW786728:JEW786747 JOS786728:JOS786747 JYO786728:JYO786747 KIK786728:KIK786747 KSG786728:KSG786747 LCC786728:LCC786747 LLY786728:LLY786747 LVU786728:LVU786747 MFQ786728:MFQ786747 MPM786728:MPM786747 MZI786728:MZI786747 NJE786728:NJE786747 NTA786728:NTA786747 OCW786728:OCW786747 OMS786728:OMS786747 OWO786728:OWO786747 PGK786728:PGK786747 PQG786728:PQG786747 QAC786728:QAC786747 QJY786728:QJY786747 QTU786728:QTU786747 RDQ786728:RDQ786747 RNM786728:RNM786747 RXI786728:RXI786747 SHE786728:SHE786747 SRA786728:SRA786747 TAW786728:TAW786747 TKS786728:TKS786747 TUO786728:TUO786747 UEK786728:UEK786747 UOG786728:UOG786747 UYC786728:UYC786747 VHY786728:VHY786747 VRU786728:VRU786747 WBQ786728:WBQ786747 WLM786728:WLM786747 WVI786728:WVI786747 K852264:K852283 IW852264:IW852283 SS852264:SS852283 ACO852264:ACO852283 AMK852264:AMK852283 AWG852264:AWG852283 BGC852264:BGC852283 BPY852264:BPY852283 BZU852264:BZU852283 CJQ852264:CJQ852283 CTM852264:CTM852283 DDI852264:DDI852283 DNE852264:DNE852283 DXA852264:DXA852283 EGW852264:EGW852283 EQS852264:EQS852283 FAO852264:FAO852283 FKK852264:FKK852283 FUG852264:FUG852283 GEC852264:GEC852283 GNY852264:GNY852283 GXU852264:GXU852283 HHQ852264:HHQ852283 HRM852264:HRM852283 IBI852264:IBI852283 ILE852264:ILE852283 IVA852264:IVA852283 JEW852264:JEW852283 JOS852264:JOS852283 JYO852264:JYO852283 KIK852264:KIK852283 KSG852264:KSG852283 LCC852264:LCC852283 LLY852264:LLY852283 LVU852264:LVU852283 MFQ852264:MFQ852283 MPM852264:MPM852283 MZI852264:MZI852283 NJE852264:NJE852283 NTA852264:NTA852283 OCW852264:OCW852283 OMS852264:OMS852283 OWO852264:OWO852283 PGK852264:PGK852283 PQG852264:PQG852283 QAC852264:QAC852283 QJY852264:QJY852283 QTU852264:QTU852283 RDQ852264:RDQ852283 RNM852264:RNM852283 RXI852264:RXI852283 SHE852264:SHE852283 SRA852264:SRA852283 TAW852264:TAW852283 TKS852264:TKS852283 TUO852264:TUO852283 UEK852264:UEK852283 UOG852264:UOG852283 UYC852264:UYC852283 VHY852264:VHY852283 VRU852264:VRU852283 WBQ852264:WBQ852283 WLM852264:WLM852283 WVI852264:WVI852283 K917800:K917819 IW917800:IW917819 SS917800:SS917819 ACO917800:ACO917819 AMK917800:AMK917819 AWG917800:AWG917819 BGC917800:BGC917819 BPY917800:BPY917819 BZU917800:BZU917819 CJQ917800:CJQ917819 CTM917800:CTM917819 DDI917800:DDI917819 DNE917800:DNE917819 DXA917800:DXA917819 EGW917800:EGW917819 EQS917800:EQS917819 FAO917800:FAO917819 FKK917800:FKK917819 FUG917800:FUG917819 GEC917800:GEC917819 GNY917800:GNY917819 GXU917800:GXU917819 HHQ917800:HHQ917819 HRM917800:HRM917819 IBI917800:IBI917819 ILE917800:ILE917819 IVA917800:IVA917819 JEW917800:JEW917819 JOS917800:JOS917819 JYO917800:JYO917819 KIK917800:KIK917819 KSG917800:KSG917819 LCC917800:LCC917819 LLY917800:LLY917819 LVU917800:LVU917819 MFQ917800:MFQ917819 MPM917800:MPM917819 MZI917800:MZI917819 NJE917800:NJE917819 NTA917800:NTA917819 OCW917800:OCW917819 OMS917800:OMS917819 OWO917800:OWO917819 PGK917800:PGK917819 PQG917800:PQG917819 QAC917800:QAC917819 QJY917800:QJY917819 QTU917800:QTU917819 RDQ917800:RDQ917819 RNM917800:RNM917819 RXI917800:RXI917819 SHE917800:SHE917819 SRA917800:SRA917819 TAW917800:TAW917819 TKS917800:TKS917819 TUO917800:TUO917819 UEK917800:UEK917819 UOG917800:UOG917819 UYC917800:UYC917819 VHY917800:VHY917819 VRU917800:VRU917819 WBQ917800:WBQ917819 WLM917800:WLM917819 WVI917800:WVI917819 K983336:K983355 IW983336:IW983355 SS983336:SS983355 ACO983336:ACO983355 AMK983336:AMK983355 AWG983336:AWG983355 BGC983336:BGC983355 BPY983336:BPY983355 BZU983336:BZU983355 CJQ983336:CJQ983355 CTM983336:CTM983355 DDI983336:DDI983355 DNE983336:DNE983355 DXA983336:DXA983355 EGW983336:EGW983355 EQS983336:EQS983355 FAO983336:FAO983355 FKK983336:FKK983355 FUG983336:FUG983355 GEC983336:GEC983355 GNY983336:GNY983355 GXU983336:GXU983355 HHQ983336:HHQ983355 HRM983336:HRM983355 IBI983336:IBI983355 ILE983336:ILE983355 IVA983336:IVA983355 JEW983336:JEW983355 JOS983336:JOS983355 JYO983336:JYO983355 KIK983336:KIK983355 KSG983336:KSG983355 LCC983336:LCC983355 LLY983336:LLY983355 LVU983336:LVU983355 MFQ983336:MFQ983355 MPM983336:MPM983355 MZI983336:MZI983355 NJE983336:NJE983355 NTA983336:NTA983355 OCW983336:OCW983355 OMS983336:OMS983355 OWO983336:OWO983355 PGK983336:PGK983355 PQG983336:PQG983355 QAC983336:QAC983355 QJY983336:QJY983355 QTU983336:QTU983355 RDQ983336:RDQ983355 RNM983336:RNM983355 RXI983336:RXI983355 SHE983336:SHE983355 SRA983336:SRA983355 TAW983336:TAW983355 TKS983336:TKS983355 TUO983336:TUO983355 UEK983336:UEK983355 UOG983336:UOG983355 UYC983336:UYC983355 VHY983336:VHY983355 VRU983336:VRU983355 WBQ983336:WBQ983355 WLM983336:WLM983355 WVI983336:WVI983355 WVI31:WVI32 IW31:IW32 SS31:SS32 ACO31:ACO32 AMK31:AMK32 AWG31:AWG32 BGC31:BGC32 BPY31:BPY32 BZU31:BZU32 CJQ31:CJQ32 CTM31:CTM32 DDI31:DDI32 DNE31:DNE32 DXA31:DXA32 EGW31:EGW32 EQS31:EQS32 FAO31:FAO32 FKK31:FKK32 FUG31:FUG32 GEC31:GEC32 GNY31:GNY32 GXU31:GXU32 HHQ31:HHQ32 HRM31:HRM32 IBI31:IBI32 ILE31:ILE32 IVA31:IVA32 JEW31:JEW32 JOS31:JOS32 JYO31:JYO32 KIK31:KIK32 KSG31:KSG32 LCC31:LCC32 LLY31:LLY32 LVU31:LVU32 MFQ31:MFQ32 MPM31:MPM32 MZI31:MZI32 NJE31:NJE32 NTA31:NTA32 OCW31:OCW32 OMS31:OMS32 OWO31:OWO32 PGK31:PGK32 PQG31:PQG32 QAC31:QAC32 QJY31:QJY32 QTU31:QTU32 RDQ31:RDQ32 RNM31:RNM32 RXI31:RXI32 SHE31:SHE32 SRA31:SRA32 TAW31:TAW32 TKS31:TKS32 TUO31:TUO32 UEK31:UEK32 UOG31:UOG32 UYC31:UYC32 VHY31:VHY32 VRU31:VRU32 WBQ31:WBQ32 WLM31:WLM32 SS35:SS321 ACO35:ACO321 AMK35:AMK321 AWG35:AWG321 BGC35:BGC321 BPY35:BPY321 BZU35:BZU321 CJQ35:CJQ321 CTM35:CTM321 DDI35:DDI321 DNE35:DNE321 DXA35:DXA321 EGW35:EGW321 EQS35:EQS321 FAO35:FAO321 FKK35:FKK321 FUG35:FUG321 GEC35:GEC321 GNY35:GNY321 GXU35:GXU321 HHQ35:HHQ321 HRM35:HRM321 IBI35:IBI321 ILE35:ILE321 IVA35:IVA321 JEW35:JEW321 JOS35:JOS321 JYO35:JYO321 KIK35:KIK321 KSG35:KSG321 LCC35:LCC321 LLY35:LLY321 LVU35:LVU321 MFQ35:MFQ321 MPM35:MPM321 MZI35:MZI321 NJE35:NJE321 NTA35:NTA321 OCW35:OCW321 OMS35:OMS321 OWO35:OWO321 PGK35:PGK321 PQG35:PQG321 QAC35:QAC321 QJY35:QJY321 QTU35:QTU321 RDQ35:RDQ321 RNM35:RNM321 RXI35:RXI321 SHE35:SHE321 SRA35:SRA321 TAW35:TAW321 TKS35:TKS321 TUO35:TUO321 UEK35:UEK321 UOG35:UOG321 UYC35:UYC321 VHY35:VHY321 VRU35:VRU321 WBQ35:WBQ321 WLM35:WLM321 WVI35:WVI321 IW35:IW321 K14:K340" xr:uid="{12FCD48F-7D29-46CE-A9DE-B4EE8A2A55CD}">
      <formula1>"GJ, GJ/day"</formula1>
    </dataValidation>
    <dataValidation type="list" allowBlank="1" showInputMessage="1" showErrorMessage="1" sqref="P65832:P65851 JB65832:JB65851 SX65832:SX65851 ACT65832:ACT65851 AMP65832:AMP65851 AWL65832:AWL65851 BGH65832:BGH65851 BQD65832:BQD65851 BZZ65832:BZZ65851 CJV65832:CJV65851 CTR65832:CTR65851 DDN65832:DDN65851 DNJ65832:DNJ65851 DXF65832:DXF65851 EHB65832:EHB65851 EQX65832:EQX65851 FAT65832:FAT65851 FKP65832:FKP65851 FUL65832:FUL65851 GEH65832:GEH65851 GOD65832:GOD65851 GXZ65832:GXZ65851 HHV65832:HHV65851 HRR65832:HRR65851 IBN65832:IBN65851 ILJ65832:ILJ65851 IVF65832:IVF65851 JFB65832:JFB65851 JOX65832:JOX65851 JYT65832:JYT65851 KIP65832:KIP65851 KSL65832:KSL65851 LCH65832:LCH65851 LMD65832:LMD65851 LVZ65832:LVZ65851 MFV65832:MFV65851 MPR65832:MPR65851 MZN65832:MZN65851 NJJ65832:NJJ65851 NTF65832:NTF65851 ODB65832:ODB65851 OMX65832:OMX65851 OWT65832:OWT65851 PGP65832:PGP65851 PQL65832:PQL65851 QAH65832:QAH65851 QKD65832:QKD65851 QTZ65832:QTZ65851 RDV65832:RDV65851 RNR65832:RNR65851 RXN65832:RXN65851 SHJ65832:SHJ65851 SRF65832:SRF65851 TBB65832:TBB65851 TKX65832:TKX65851 TUT65832:TUT65851 UEP65832:UEP65851 UOL65832:UOL65851 UYH65832:UYH65851 VID65832:VID65851 VRZ65832:VRZ65851 WBV65832:WBV65851 WLR65832:WLR65851 WVN65832:WVN65851 P131368:P131387 JB131368:JB131387 SX131368:SX131387 ACT131368:ACT131387 AMP131368:AMP131387 AWL131368:AWL131387 BGH131368:BGH131387 BQD131368:BQD131387 BZZ131368:BZZ131387 CJV131368:CJV131387 CTR131368:CTR131387 DDN131368:DDN131387 DNJ131368:DNJ131387 DXF131368:DXF131387 EHB131368:EHB131387 EQX131368:EQX131387 FAT131368:FAT131387 FKP131368:FKP131387 FUL131368:FUL131387 GEH131368:GEH131387 GOD131368:GOD131387 GXZ131368:GXZ131387 HHV131368:HHV131387 HRR131368:HRR131387 IBN131368:IBN131387 ILJ131368:ILJ131387 IVF131368:IVF131387 JFB131368:JFB131387 JOX131368:JOX131387 JYT131368:JYT131387 KIP131368:KIP131387 KSL131368:KSL131387 LCH131368:LCH131387 LMD131368:LMD131387 LVZ131368:LVZ131387 MFV131368:MFV131387 MPR131368:MPR131387 MZN131368:MZN131387 NJJ131368:NJJ131387 NTF131368:NTF131387 ODB131368:ODB131387 OMX131368:OMX131387 OWT131368:OWT131387 PGP131368:PGP131387 PQL131368:PQL131387 QAH131368:QAH131387 QKD131368:QKD131387 QTZ131368:QTZ131387 RDV131368:RDV131387 RNR131368:RNR131387 RXN131368:RXN131387 SHJ131368:SHJ131387 SRF131368:SRF131387 TBB131368:TBB131387 TKX131368:TKX131387 TUT131368:TUT131387 UEP131368:UEP131387 UOL131368:UOL131387 UYH131368:UYH131387 VID131368:VID131387 VRZ131368:VRZ131387 WBV131368:WBV131387 WLR131368:WLR131387 WVN131368:WVN131387 P196904:P196923 JB196904:JB196923 SX196904:SX196923 ACT196904:ACT196923 AMP196904:AMP196923 AWL196904:AWL196923 BGH196904:BGH196923 BQD196904:BQD196923 BZZ196904:BZZ196923 CJV196904:CJV196923 CTR196904:CTR196923 DDN196904:DDN196923 DNJ196904:DNJ196923 DXF196904:DXF196923 EHB196904:EHB196923 EQX196904:EQX196923 FAT196904:FAT196923 FKP196904:FKP196923 FUL196904:FUL196923 GEH196904:GEH196923 GOD196904:GOD196923 GXZ196904:GXZ196923 HHV196904:HHV196923 HRR196904:HRR196923 IBN196904:IBN196923 ILJ196904:ILJ196923 IVF196904:IVF196923 JFB196904:JFB196923 JOX196904:JOX196923 JYT196904:JYT196923 KIP196904:KIP196923 KSL196904:KSL196923 LCH196904:LCH196923 LMD196904:LMD196923 LVZ196904:LVZ196923 MFV196904:MFV196923 MPR196904:MPR196923 MZN196904:MZN196923 NJJ196904:NJJ196923 NTF196904:NTF196923 ODB196904:ODB196923 OMX196904:OMX196923 OWT196904:OWT196923 PGP196904:PGP196923 PQL196904:PQL196923 QAH196904:QAH196923 QKD196904:QKD196923 QTZ196904:QTZ196923 RDV196904:RDV196923 RNR196904:RNR196923 RXN196904:RXN196923 SHJ196904:SHJ196923 SRF196904:SRF196923 TBB196904:TBB196923 TKX196904:TKX196923 TUT196904:TUT196923 UEP196904:UEP196923 UOL196904:UOL196923 UYH196904:UYH196923 VID196904:VID196923 VRZ196904:VRZ196923 WBV196904:WBV196923 WLR196904:WLR196923 WVN196904:WVN196923 P262440:P262459 JB262440:JB262459 SX262440:SX262459 ACT262440:ACT262459 AMP262440:AMP262459 AWL262440:AWL262459 BGH262440:BGH262459 BQD262440:BQD262459 BZZ262440:BZZ262459 CJV262440:CJV262459 CTR262440:CTR262459 DDN262440:DDN262459 DNJ262440:DNJ262459 DXF262440:DXF262459 EHB262440:EHB262459 EQX262440:EQX262459 FAT262440:FAT262459 FKP262440:FKP262459 FUL262440:FUL262459 GEH262440:GEH262459 GOD262440:GOD262459 GXZ262440:GXZ262459 HHV262440:HHV262459 HRR262440:HRR262459 IBN262440:IBN262459 ILJ262440:ILJ262459 IVF262440:IVF262459 JFB262440:JFB262459 JOX262440:JOX262459 JYT262440:JYT262459 KIP262440:KIP262459 KSL262440:KSL262459 LCH262440:LCH262459 LMD262440:LMD262459 LVZ262440:LVZ262459 MFV262440:MFV262459 MPR262440:MPR262459 MZN262440:MZN262459 NJJ262440:NJJ262459 NTF262440:NTF262459 ODB262440:ODB262459 OMX262440:OMX262459 OWT262440:OWT262459 PGP262440:PGP262459 PQL262440:PQL262459 QAH262440:QAH262459 QKD262440:QKD262459 QTZ262440:QTZ262459 RDV262440:RDV262459 RNR262440:RNR262459 RXN262440:RXN262459 SHJ262440:SHJ262459 SRF262440:SRF262459 TBB262440:TBB262459 TKX262440:TKX262459 TUT262440:TUT262459 UEP262440:UEP262459 UOL262440:UOL262459 UYH262440:UYH262459 VID262440:VID262459 VRZ262440:VRZ262459 WBV262440:WBV262459 WLR262440:WLR262459 WVN262440:WVN262459 P327976:P327995 JB327976:JB327995 SX327976:SX327995 ACT327976:ACT327995 AMP327976:AMP327995 AWL327976:AWL327995 BGH327976:BGH327995 BQD327976:BQD327995 BZZ327976:BZZ327995 CJV327976:CJV327995 CTR327976:CTR327995 DDN327976:DDN327995 DNJ327976:DNJ327995 DXF327976:DXF327995 EHB327976:EHB327995 EQX327976:EQX327995 FAT327976:FAT327995 FKP327976:FKP327995 FUL327976:FUL327995 GEH327976:GEH327995 GOD327976:GOD327995 GXZ327976:GXZ327995 HHV327976:HHV327995 HRR327976:HRR327995 IBN327976:IBN327995 ILJ327976:ILJ327995 IVF327976:IVF327995 JFB327976:JFB327995 JOX327976:JOX327995 JYT327976:JYT327995 KIP327976:KIP327995 KSL327976:KSL327995 LCH327976:LCH327995 LMD327976:LMD327995 LVZ327976:LVZ327995 MFV327976:MFV327995 MPR327976:MPR327995 MZN327976:MZN327995 NJJ327976:NJJ327995 NTF327976:NTF327995 ODB327976:ODB327995 OMX327976:OMX327995 OWT327976:OWT327995 PGP327976:PGP327995 PQL327976:PQL327995 QAH327976:QAH327995 QKD327976:QKD327995 QTZ327976:QTZ327995 RDV327976:RDV327995 RNR327976:RNR327995 RXN327976:RXN327995 SHJ327976:SHJ327995 SRF327976:SRF327995 TBB327976:TBB327995 TKX327976:TKX327995 TUT327976:TUT327995 UEP327976:UEP327995 UOL327976:UOL327995 UYH327976:UYH327995 VID327976:VID327995 VRZ327976:VRZ327995 WBV327976:WBV327995 WLR327976:WLR327995 WVN327976:WVN327995 P393512:P393531 JB393512:JB393531 SX393512:SX393531 ACT393512:ACT393531 AMP393512:AMP393531 AWL393512:AWL393531 BGH393512:BGH393531 BQD393512:BQD393531 BZZ393512:BZZ393531 CJV393512:CJV393531 CTR393512:CTR393531 DDN393512:DDN393531 DNJ393512:DNJ393531 DXF393512:DXF393531 EHB393512:EHB393531 EQX393512:EQX393531 FAT393512:FAT393531 FKP393512:FKP393531 FUL393512:FUL393531 GEH393512:GEH393531 GOD393512:GOD393531 GXZ393512:GXZ393531 HHV393512:HHV393531 HRR393512:HRR393531 IBN393512:IBN393531 ILJ393512:ILJ393531 IVF393512:IVF393531 JFB393512:JFB393531 JOX393512:JOX393531 JYT393512:JYT393531 KIP393512:KIP393531 KSL393512:KSL393531 LCH393512:LCH393531 LMD393512:LMD393531 LVZ393512:LVZ393531 MFV393512:MFV393531 MPR393512:MPR393531 MZN393512:MZN393531 NJJ393512:NJJ393531 NTF393512:NTF393531 ODB393512:ODB393531 OMX393512:OMX393531 OWT393512:OWT393531 PGP393512:PGP393531 PQL393512:PQL393531 QAH393512:QAH393531 QKD393512:QKD393531 QTZ393512:QTZ393531 RDV393512:RDV393531 RNR393512:RNR393531 RXN393512:RXN393531 SHJ393512:SHJ393531 SRF393512:SRF393531 TBB393512:TBB393531 TKX393512:TKX393531 TUT393512:TUT393531 UEP393512:UEP393531 UOL393512:UOL393531 UYH393512:UYH393531 VID393512:VID393531 VRZ393512:VRZ393531 WBV393512:WBV393531 WLR393512:WLR393531 WVN393512:WVN393531 P459048:P459067 JB459048:JB459067 SX459048:SX459067 ACT459048:ACT459067 AMP459048:AMP459067 AWL459048:AWL459067 BGH459048:BGH459067 BQD459048:BQD459067 BZZ459048:BZZ459067 CJV459048:CJV459067 CTR459048:CTR459067 DDN459048:DDN459067 DNJ459048:DNJ459067 DXF459048:DXF459067 EHB459048:EHB459067 EQX459048:EQX459067 FAT459048:FAT459067 FKP459048:FKP459067 FUL459048:FUL459067 GEH459048:GEH459067 GOD459048:GOD459067 GXZ459048:GXZ459067 HHV459048:HHV459067 HRR459048:HRR459067 IBN459048:IBN459067 ILJ459048:ILJ459067 IVF459048:IVF459067 JFB459048:JFB459067 JOX459048:JOX459067 JYT459048:JYT459067 KIP459048:KIP459067 KSL459048:KSL459067 LCH459048:LCH459067 LMD459048:LMD459067 LVZ459048:LVZ459067 MFV459048:MFV459067 MPR459048:MPR459067 MZN459048:MZN459067 NJJ459048:NJJ459067 NTF459048:NTF459067 ODB459048:ODB459067 OMX459048:OMX459067 OWT459048:OWT459067 PGP459048:PGP459067 PQL459048:PQL459067 QAH459048:QAH459067 QKD459048:QKD459067 QTZ459048:QTZ459067 RDV459048:RDV459067 RNR459048:RNR459067 RXN459048:RXN459067 SHJ459048:SHJ459067 SRF459048:SRF459067 TBB459048:TBB459067 TKX459048:TKX459067 TUT459048:TUT459067 UEP459048:UEP459067 UOL459048:UOL459067 UYH459048:UYH459067 VID459048:VID459067 VRZ459048:VRZ459067 WBV459048:WBV459067 WLR459048:WLR459067 WVN459048:WVN459067 P524584:P524603 JB524584:JB524603 SX524584:SX524603 ACT524584:ACT524603 AMP524584:AMP524603 AWL524584:AWL524603 BGH524584:BGH524603 BQD524584:BQD524603 BZZ524584:BZZ524603 CJV524584:CJV524603 CTR524584:CTR524603 DDN524584:DDN524603 DNJ524584:DNJ524603 DXF524584:DXF524603 EHB524584:EHB524603 EQX524584:EQX524603 FAT524584:FAT524603 FKP524584:FKP524603 FUL524584:FUL524603 GEH524584:GEH524603 GOD524584:GOD524603 GXZ524584:GXZ524603 HHV524584:HHV524603 HRR524584:HRR524603 IBN524584:IBN524603 ILJ524584:ILJ524603 IVF524584:IVF524603 JFB524584:JFB524603 JOX524584:JOX524603 JYT524584:JYT524603 KIP524584:KIP524603 KSL524584:KSL524603 LCH524584:LCH524603 LMD524584:LMD524603 LVZ524584:LVZ524603 MFV524584:MFV524603 MPR524584:MPR524603 MZN524584:MZN524603 NJJ524584:NJJ524603 NTF524584:NTF524603 ODB524584:ODB524603 OMX524584:OMX524603 OWT524584:OWT524603 PGP524584:PGP524603 PQL524584:PQL524603 QAH524584:QAH524603 QKD524584:QKD524603 QTZ524584:QTZ524603 RDV524584:RDV524603 RNR524584:RNR524603 RXN524584:RXN524603 SHJ524584:SHJ524603 SRF524584:SRF524603 TBB524584:TBB524603 TKX524584:TKX524603 TUT524584:TUT524603 UEP524584:UEP524603 UOL524584:UOL524603 UYH524584:UYH524603 VID524584:VID524603 VRZ524584:VRZ524603 WBV524584:WBV524603 WLR524584:WLR524603 WVN524584:WVN524603 P590120:P590139 JB590120:JB590139 SX590120:SX590139 ACT590120:ACT590139 AMP590120:AMP590139 AWL590120:AWL590139 BGH590120:BGH590139 BQD590120:BQD590139 BZZ590120:BZZ590139 CJV590120:CJV590139 CTR590120:CTR590139 DDN590120:DDN590139 DNJ590120:DNJ590139 DXF590120:DXF590139 EHB590120:EHB590139 EQX590120:EQX590139 FAT590120:FAT590139 FKP590120:FKP590139 FUL590120:FUL590139 GEH590120:GEH590139 GOD590120:GOD590139 GXZ590120:GXZ590139 HHV590120:HHV590139 HRR590120:HRR590139 IBN590120:IBN590139 ILJ590120:ILJ590139 IVF590120:IVF590139 JFB590120:JFB590139 JOX590120:JOX590139 JYT590120:JYT590139 KIP590120:KIP590139 KSL590120:KSL590139 LCH590120:LCH590139 LMD590120:LMD590139 LVZ590120:LVZ590139 MFV590120:MFV590139 MPR590120:MPR590139 MZN590120:MZN590139 NJJ590120:NJJ590139 NTF590120:NTF590139 ODB590120:ODB590139 OMX590120:OMX590139 OWT590120:OWT590139 PGP590120:PGP590139 PQL590120:PQL590139 QAH590120:QAH590139 QKD590120:QKD590139 QTZ590120:QTZ590139 RDV590120:RDV590139 RNR590120:RNR590139 RXN590120:RXN590139 SHJ590120:SHJ590139 SRF590120:SRF590139 TBB590120:TBB590139 TKX590120:TKX590139 TUT590120:TUT590139 UEP590120:UEP590139 UOL590120:UOL590139 UYH590120:UYH590139 VID590120:VID590139 VRZ590120:VRZ590139 WBV590120:WBV590139 WLR590120:WLR590139 WVN590120:WVN590139 P655656:P655675 JB655656:JB655675 SX655656:SX655675 ACT655656:ACT655675 AMP655656:AMP655675 AWL655656:AWL655675 BGH655656:BGH655675 BQD655656:BQD655675 BZZ655656:BZZ655675 CJV655656:CJV655675 CTR655656:CTR655675 DDN655656:DDN655675 DNJ655656:DNJ655675 DXF655656:DXF655675 EHB655656:EHB655675 EQX655656:EQX655675 FAT655656:FAT655675 FKP655656:FKP655675 FUL655656:FUL655675 GEH655656:GEH655675 GOD655656:GOD655675 GXZ655656:GXZ655675 HHV655656:HHV655675 HRR655656:HRR655675 IBN655656:IBN655675 ILJ655656:ILJ655675 IVF655656:IVF655675 JFB655656:JFB655675 JOX655656:JOX655675 JYT655656:JYT655675 KIP655656:KIP655675 KSL655656:KSL655675 LCH655656:LCH655675 LMD655656:LMD655675 LVZ655656:LVZ655675 MFV655656:MFV655675 MPR655656:MPR655675 MZN655656:MZN655675 NJJ655656:NJJ655675 NTF655656:NTF655675 ODB655656:ODB655675 OMX655656:OMX655675 OWT655656:OWT655675 PGP655656:PGP655675 PQL655656:PQL655675 QAH655656:QAH655675 QKD655656:QKD655675 QTZ655656:QTZ655675 RDV655656:RDV655675 RNR655656:RNR655675 RXN655656:RXN655675 SHJ655656:SHJ655675 SRF655656:SRF655675 TBB655656:TBB655675 TKX655656:TKX655675 TUT655656:TUT655675 UEP655656:UEP655675 UOL655656:UOL655675 UYH655656:UYH655675 VID655656:VID655675 VRZ655656:VRZ655675 WBV655656:WBV655675 WLR655656:WLR655675 WVN655656:WVN655675 P721192:P721211 JB721192:JB721211 SX721192:SX721211 ACT721192:ACT721211 AMP721192:AMP721211 AWL721192:AWL721211 BGH721192:BGH721211 BQD721192:BQD721211 BZZ721192:BZZ721211 CJV721192:CJV721211 CTR721192:CTR721211 DDN721192:DDN721211 DNJ721192:DNJ721211 DXF721192:DXF721211 EHB721192:EHB721211 EQX721192:EQX721211 FAT721192:FAT721211 FKP721192:FKP721211 FUL721192:FUL721211 GEH721192:GEH721211 GOD721192:GOD721211 GXZ721192:GXZ721211 HHV721192:HHV721211 HRR721192:HRR721211 IBN721192:IBN721211 ILJ721192:ILJ721211 IVF721192:IVF721211 JFB721192:JFB721211 JOX721192:JOX721211 JYT721192:JYT721211 KIP721192:KIP721211 KSL721192:KSL721211 LCH721192:LCH721211 LMD721192:LMD721211 LVZ721192:LVZ721211 MFV721192:MFV721211 MPR721192:MPR721211 MZN721192:MZN721211 NJJ721192:NJJ721211 NTF721192:NTF721211 ODB721192:ODB721211 OMX721192:OMX721211 OWT721192:OWT721211 PGP721192:PGP721211 PQL721192:PQL721211 QAH721192:QAH721211 QKD721192:QKD721211 QTZ721192:QTZ721211 RDV721192:RDV721211 RNR721192:RNR721211 RXN721192:RXN721211 SHJ721192:SHJ721211 SRF721192:SRF721211 TBB721192:TBB721211 TKX721192:TKX721211 TUT721192:TUT721211 UEP721192:UEP721211 UOL721192:UOL721211 UYH721192:UYH721211 VID721192:VID721211 VRZ721192:VRZ721211 WBV721192:WBV721211 WLR721192:WLR721211 WVN721192:WVN721211 P786728:P786747 JB786728:JB786747 SX786728:SX786747 ACT786728:ACT786747 AMP786728:AMP786747 AWL786728:AWL786747 BGH786728:BGH786747 BQD786728:BQD786747 BZZ786728:BZZ786747 CJV786728:CJV786747 CTR786728:CTR786747 DDN786728:DDN786747 DNJ786728:DNJ786747 DXF786728:DXF786747 EHB786728:EHB786747 EQX786728:EQX786747 FAT786728:FAT786747 FKP786728:FKP786747 FUL786728:FUL786747 GEH786728:GEH786747 GOD786728:GOD786747 GXZ786728:GXZ786747 HHV786728:HHV786747 HRR786728:HRR786747 IBN786728:IBN786747 ILJ786728:ILJ786747 IVF786728:IVF786747 JFB786728:JFB786747 JOX786728:JOX786747 JYT786728:JYT786747 KIP786728:KIP786747 KSL786728:KSL786747 LCH786728:LCH786747 LMD786728:LMD786747 LVZ786728:LVZ786747 MFV786728:MFV786747 MPR786728:MPR786747 MZN786728:MZN786747 NJJ786728:NJJ786747 NTF786728:NTF786747 ODB786728:ODB786747 OMX786728:OMX786747 OWT786728:OWT786747 PGP786728:PGP786747 PQL786728:PQL786747 QAH786728:QAH786747 QKD786728:QKD786747 QTZ786728:QTZ786747 RDV786728:RDV786747 RNR786728:RNR786747 RXN786728:RXN786747 SHJ786728:SHJ786747 SRF786728:SRF786747 TBB786728:TBB786747 TKX786728:TKX786747 TUT786728:TUT786747 UEP786728:UEP786747 UOL786728:UOL786747 UYH786728:UYH786747 VID786728:VID786747 VRZ786728:VRZ786747 WBV786728:WBV786747 WLR786728:WLR786747 WVN786728:WVN786747 P852264:P852283 JB852264:JB852283 SX852264:SX852283 ACT852264:ACT852283 AMP852264:AMP852283 AWL852264:AWL852283 BGH852264:BGH852283 BQD852264:BQD852283 BZZ852264:BZZ852283 CJV852264:CJV852283 CTR852264:CTR852283 DDN852264:DDN852283 DNJ852264:DNJ852283 DXF852264:DXF852283 EHB852264:EHB852283 EQX852264:EQX852283 FAT852264:FAT852283 FKP852264:FKP852283 FUL852264:FUL852283 GEH852264:GEH852283 GOD852264:GOD852283 GXZ852264:GXZ852283 HHV852264:HHV852283 HRR852264:HRR852283 IBN852264:IBN852283 ILJ852264:ILJ852283 IVF852264:IVF852283 JFB852264:JFB852283 JOX852264:JOX852283 JYT852264:JYT852283 KIP852264:KIP852283 KSL852264:KSL852283 LCH852264:LCH852283 LMD852264:LMD852283 LVZ852264:LVZ852283 MFV852264:MFV852283 MPR852264:MPR852283 MZN852264:MZN852283 NJJ852264:NJJ852283 NTF852264:NTF852283 ODB852264:ODB852283 OMX852264:OMX852283 OWT852264:OWT852283 PGP852264:PGP852283 PQL852264:PQL852283 QAH852264:QAH852283 QKD852264:QKD852283 QTZ852264:QTZ852283 RDV852264:RDV852283 RNR852264:RNR852283 RXN852264:RXN852283 SHJ852264:SHJ852283 SRF852264:SRF852283 TBB852264:TBB852283 TKX852264:TKX852283 TUT852264:TUT852283 UEP852264:UEP852283 UOL852264:UOL852283 UYH852264:UYH852283 VID852264:VID852283 VRZ852264:VRZ852283 WBV852264:WBV852283 WLR852264:WLR852283 WVN852264:WVN852283 P917800:P917819 JB917800:JB917819 SX917800:SX917819 ACT917800:ACT917819 AMP917800:AMP917819 AWL917800:AWL917819 BGH917800:BGH917819 BQD917800:BQD917819 BZZ917800:BZZ917819 CJV917800:CJV917819 CTR917800:CTR917819 DDN917800:DDN917819 DNJ917800:DNJ917819 DXF917800:DXF917819 EHB917800:EHB917819 EQX917800:EQX917819 FAT917800:FAT917819 FKP917800:FKP917819 FUL917800:FUL917819 GEH917800:GEH917819 GOD917800:GOD917819 GXZ917800:GXZ917819 HHV917800:HHV917819 HRR917800:HRR917819 IBN917800:IBN917819 ILJ917800:ILJ917819 IVF917800:IVF917819 JFB917800:JFB917819 JOX917800:JOX917819 JYT917800:JYT917819 KIP917800:KIP917819 KSL917800:KSL917819 LCH917800:LCH917819 LMD917800:LMD917819 LVZ917800:LVZ917819 MFV917800:MFV917819 MPR917800:MPR917819 MZN917800:MZN917819 NJJ917800:NJJ917819 NTF917800:NTF917819 ODB917800:ODB917819 OMX917800:OMX917819 OWT917800:OWT917819 PGP917800:PGP917819 PQL917800:PQL917819 QAH917800:QAH917819 QKD917800:QKD917819 QTZ917800:QTZ917819 RDV917800:RDV917819 RNR917800:RNR917819 RXN917800:RXN917819 SHJ917800:SHJ917819 SRF917800:SRF917819 TBB917800:TBB917819 TKX917800:TKX917819 TUT917800:TUT917819 UEP917800:UEP917819 UOL917800:UOL917819 UYH917800:UYH917819 VID917800:VID917819 VRZ917800:VRZ917819 WBV917800:WBV917819 WLR917800:WLR917819 WVN917800:WVN917819 P983336:P983355 JB983336:JB983355 SX983336:SX983355 ACT983336:ACT983355 AMP983336:AMP983355 AWL983336:AWL983355 BGH983336:BGH983355 BQD983336:BQD983355 BZZ983336:BZZ983355 CJV983336:CJV983355 CTR983336:CTR983355 DDN983336:DDN983355 DNJ983336:DNJ983355 DXF983336:DXF983355 EHB983336:EHB983355 EQX983336:EQX983355 FAT983336:FAT983355 FKP983336:FKP983355 FUL983336:FUL983355 GEH983336:GEH983355 GOD983336:GOD983355 GXZ983336:GXZ983355 HHV983336:HHV983355 HRR983336:HRR983355 IBN983336:IBN983355 ILJ983336:ILJ983355 IVF983336:IVF983355 JFB983336:JFB983355 JOX983336:JOX983355 JYT983336:JYT983355 KIP983336:KIP983355 KSL983336:KSL983355 LCH983336:LCH983355 LMD983336:LMD983355 LVZ983336:LVZ983355 MFV983336:MFV983355 MPR983336:MPR983355 MZN983336:MZN983355 NJJ983336:NJJ983355 NTF983336:NTF983355 ODB983336:ODB983355 OMX983336:OMX983355 OWT983336:OWT983355 PGP983336:PGP983355 PQL983336:PQL983355 QAH983336:QAH983355 QKD983336:QKD983355 QTZ983336:QTZ983355 RDV983336:RDV983355 RNR983336:RNR983355 RXN983336:RXN983355 SHJ983336:SHJ983355 SRF983336:SRF983355 TBB983336:TBB983355 TKX983336:TKX983355 TUT983336:TUT983355 UEP983336:UEP983355 UOL983336:UOL983355 UYH983336:UYH983355 VID983336:VID983355 VRZ983336:VRZ983355 WBV983336:WBV983355 WLR983336:WLR983355 WVN983336:WVN983355 S65832:S65851 JE65832:JE65851 TA65832:TA65851 ACW65832:ACW65851 AMS65832:AMS65851 AWO65832:AWO65851 BGK65832:BGK65851 BQG65832:BQG65851 CAC65832:CAC65851 CJY65832:CJY65851 CTU65832:CTU65851 DDQ65832:DDQ65851 DNM65832:DNM65851 DXI65832:DXI65851 EHE65832:EHE65851 ERA65832:ERA65851 FAW65832:FAW65851 FKS65832:FKS65851 FUO65832:FUO65851 GEK65832:GEK65851 GOG65832:GOG65851 GYC65832:GYC65851 HHY65832:HHY65851 HRU65832:HRU65851 IBQ65832:IBQ65851 ILM65832:ILM65851 IVI65832:IVI65851 JFE65832:JFE65851 JPA65832:JPA65851 JYW65832:JYW65851 KIS65832:KIS65851 KSO65832:KSO65851 LCK65832:LCK65851 LMG65832:LMG65851 LWC65832:LWC65851 MFY65832:MFY65851 MPU65832:MPU65851 MZQ65832:MZQ65851 NJM65832:NJM65851 NTI65832:NTI65851 ODE65832:ODE65851 ONA65832:ONA65851 OWW65832:OWW65851 PGS65832:PGS65851 PQO65832:PQO65851 QAK65832:QAK65851 QKG65832:QKG65851 QUC65832:QUC65851 RDY65832:RDY65851 RNU65832:RNU65851 RXQ65832:RXQ65851 SHM65832:SHM65851 SRI65832:SRI65851 TBE65832:TBE65851 TLA65832:TLA65851 TUW65832:TUW65851 UES65832:UES65851 UOO65832:UOO65851 UYK65832:UYK65851 VIG65832:VIG65851 VSC65832:VSC65851 WBY65832:WBY65851 WLU65832:WLU65851 WVQ65832:WVQ65851 S131368:S131387 JE131368:JE131387 TA131368:TA131387 ACW131368:ACW131387 AMS131368:AMS131387 AWO131368:AWO131387 BGK131368:BGK131387 BQG131368:BQG131387 CAC131368:CAC131387 CJY131368:CJY131387 CTU131368:CTU131387 DDQ131368:DDQ131387 DNM131368:DNM131387 DXI131368:DXI131387 EHE131368:EHE131387 ERA131368:ERA131387 FAW131368:FAW131387 FKS131368:FKS131387 FUO131368:FUO131387 GEK131368:GEK131387 GOG131368:GOG131387 GYC131368:GYC131387 HHY131368:HHY131387 HRU131368:HRU131387 IBQ131368:IBQ131387 ILM131368:ILM131387 IVI131368:IVI131387 JFE131368:JFE131387 JPA131368:JPA131387 JYW131368:JYW131387 KIS131368:KIS131387 KSO131368:KSO131387 LCK131368:LCK131387 LMG131368:LMG131387 LWC131368:LWC131387 MFY131368:MFY131387 MPU131368:MPU131387 MZQ131368:MZQ131387 NJM131368:NJM131387 NTI131368:NTI131387 ODE131368:ODE131387 ONA131368:ONA131387 OWW131368:OWW131387 PGS131368:PGS131387 PQO131368:PQO131387 QAK131368:QAK131387 QKG131368:QKG131387 QUC131368:QUC131387 RDY131368:RDY131387 RNU131368:RNU131387 RXQ131368:RXQ131387 SHM131368:SHM131387 SRI131368:SRI131387 TBE131368:TBE131387 TLA131368:TLA131387 TUW131368:TUW131387 UES131368:UES131387 UOO131368:UOO131387 UYK131368:UYK131387 VIG131368:VIG131387 VSC131368:VSC131387 WBY131368:WBY131387 WLU131368:WLU131387 WVQ131368:WVQ131387 S196904:S196923 JE196904:JE196923 TA196904:TA196923 ACW196904:ACW196923 AMS196904:AMS196923 AWO196904:AWO196923 BGK196904:BGK196923 BQG196904:BQG196923 CAC196904:CAC196923 CJY196904:CJY196923 CTU196904:CTU196923 DDQ196904:DDQ196923 DNM196904:DNM196923 DXI196904:DXI196923 EHE196904:EHE196923 ERA196904:ERA196923 FAW196904:FAW196923 FKS196904:FKS196923 FUO196904:FUO196923 GEK196904:GEK196923 GOG196904:GOG196923 GYC196904:GYC196923 HHY196904:HHY196923 HRU196904:HRU196923 IBQ196904:IBQ196923 ILM196904:ILM196923 IVI196904:IVI196923 JFE196904:JFE196923 JPA196904:JPA196923 JYW196904:JYW196923 KIS196904:KIS196923 KSO196904:KSO196923 LCK196904:LCK196923 LMG196904:LMG196923 LWC196904:LWC196923 MFY196904:MFY196923 MPU196904:MPU196923 MZQ196904:MZQ196923 NJM196904:NJM196923 NTI196904:NTI196923 ODE196904:ODE196923 ONA196904:ONA196923 OWW196904:OWW196923 PGS196904:PGS196923 PQO196904:PQO196923 QAK196904:QAK196923 QKG196904:QKG196923 QUC196904:QUC196923 RDY196904:RDY196923 RNU196904:RNU196923 RXQ196904:RXQ196923 SHM196904:SHM196923 SRI196904:SRI196923 TBE196904:TBE196923 TLA196904:TLA196923 TUW196904:TUW196923 UES196904:UES196923 UOO196904:UOO196923 UYK196904:UYK196923 VIG196904:VIG196923 VSC196904:VSC196923 WBY196904:WBY196923 WLU196904:WLU196923 WVQ196904:WVQ196923 S262440:S262459 JE262440:JE262459 TA262440:TA262459 ACW262440:ACW262459 AMS262440:AMS262459 AWO262440:AWO262459 BGK262440:BGK262459 BQG262440:BQG262459 CAC262440:CAC262459 CJY262440:CJY262459 CTU262440:CTU262459 DDQ262440:DDQ262459 DNM262440:DNM262459 DXI262440:DXI262459 EHE262440:EHE262459 ERA262440:ERA262459 FAW262440:FAW262459 FKS262440:FKS262459 FUO262440:FUO262459 GEK262440:GEK262459 GOG262440:GOG262459 GYC262440:GYC262459 HHY262440:HHY262459 HRU262440:HRU262459 IBQ262440:IBQ262459 ILM262440:ILM262459 IVI262440:IVI262459 JFE262440:JFE262459 JPA262440:JPA262459 JYW262440:JYW262459 KIS262440:KIS262459 KSO262440:KSO262459 LCK262440:LCK262459 LMG262440:LMG262459 LWC262440:LWC262459 MFY262440:MFY262459 MPU262440:MPU262459 MZQ262440:MZQ262459 NJM262440:NJM262459 NTI262440:NTI262459 ODE262440:ODE262459 ONA262440:ONA262459 OWW262440:OWW262459 PGS262440:PGS262459 PQO262440:PQO262459 QAK262440:QAK262459 QKG262440:QKG262459 QUC262440:QUC262459 RDY262440:RDY262459 RNU262440:RNU262459 RXQ262440:RXQ262459 SHM262440:SHM262459 SRI262440:SRI262459 TBE262440:TBE262459 TLA262440:TLA262459 TUW262440:TUW262459 UES262440:UES262459 UOO262440:UOO262459 UYK262440:UYK262459 VIG262440:VIG262459 VSC262440:VSC262459 WBY262440:WBY262459 WLU262440:WLU262459 WVQ262440:WVQ262459 S327976:S327995 JE327976:JE327995 TA327976:TA327995 ACW327976:ACW327995 AMS327976:AMS327995 AWO327976:AWO327995 BGK327976:BGK327995 BQG327976:BQG327995 CAC327976:CAC327995 CJY327976:CJY327995 CTU327976:CTU327995 DDQ327976:DDQ327995 DNM327976:DNM327995 DXI327976:DXI327995 EHE327976:EHE327995 ERA327976:ERA327995 FAW327976:FAW327995 FKS327976:FKS327995 FUO327976:FUO327995 GEK327976:GEK327995 GOG327976:GOG327995 GYC327976:GYC327995 HHY327976:HHY327995 HRU327976:HRU327995 IBQ327976:IBQ327995 ILM327976:ILM327995 IVI327976:IVI327995 JFE327976:JFE327995 JPA327976:JPA327995 JYW327976:JYW327995 KIS327976:KIS327995 KSO327976:KSO327995 LCK327976:LCK327995 LMG327976:LMG327995 LWC327976:LWC327995 MFY327976:MFY327995 MPU327976:MPU327995 MZQ327976:MZQ327995 NJM327976:NJM327995 NTI327976:NTI327995 ODE327976:ODE327995 ONA327976:ONA327995 OWW327976:OWW327995 PGS327976:PGS327995 PQO327976:PQO327995 QAK327976:QAK327995 QKG327976:QKG327995 QUC327976:QUC327995 RDY327976:RDY327995 RNU327976:RNU327995 RXQ327976:RXQ327995 SHM327976:SHM327995 SRI327976:SRI327995 TBE327976:TBE327995 TLA327976:TLA327995 TUW327976:TUW327995 UES327976:UES327995 UOO327976:UOO327995 UYK327976:UYK327995 VIG327976:VIG327995 VSC327976:VSC327995 WBY327976:WBY327995 WLU327976:WLU327995 WVQ327976:WVQ327995 S393512:S393531 JE393512:JE393531 TA393512:TA393531 ACW393512:ACW393531 AMS393512:AMS393531 AWO393512:AWO393531 BGK393512:BGK393531 BQG393512:BQG393531 CAC393512:CAC393531 CJY393512:CJY393531 CTU393512:CTU393531 DDQ393512:DDQ393531 DNM393512:DNM393531 DXI393512:DXI393531 EHE393512:EHE393531 ERA393512:ERA393531 FAW393512:FAW393531 FKS393512:FKS393531 FUO393512:FUO393531 GEK393512:GEK393531 GOG393512:GOG393531 GYC393512:GYC393531 HHY393512:HHY393531 HRU393512:HRU393531 IBQ393512:IBQ393531 ILM393512:ILM393531 IVI393512:IVI393531 JFE393512:JFE393531 JPA393512:JPA393531 JYW393512:JYW393531 KIS393512:KIS393531 KSO393512:KSO393531 LCK393512:LCK393531 LMG393512:LMG393531 LWC393512:LWC393531 MFY393512:MFY393531 MPU393512:MPU393531 MZQ393512:MZQ393531 NJM393512:NJM393531 NTI393512:NTI393531 ODE393512:ODE393531 ONA393512:ONA393531 OWW393512:OWW393531 PGS393512:PGS393531 PQO393512:PQO393531 QAK393512:QAK393531 QKG393512:QKG393531 QUC393512:QUC393531 RDY393512:RDY393531 RNU393512:RNU393531 RXQ393512:RXQ393531 SHM393512:SHM393531 SRI393512:SRI393531 TBE393512:TBE393531 TLA393512:TLA393531 TUW393512:TUW393531 UES393512:UES393531 UOO393512:UOO393531 UYK393512:UYK393531 VIG393512:VIG393531 VSC393512:VSC393531 WBY393512:WBY393531 WLU393512:WLU393531 WVQ393512:WVQ393531 S459048:S459067 JE459048:JE459067 TA459048:TA459067 ACW459048:ACW459067 AMS459048:AMS459067 AWO459048:AWO459067 BGK459048:BGK459067 BQG459048:BQG459067 CAC459048:CAC459067 CJY459048:CJY459067 CTU459048:CTU459067 DDQ459048:DDQ459067 DNM459048:DNM459067 DXI459048:DXI459067 EHE459048:EHE459067 ERA459048:ERA459067 FAW459048:FAW459067 FKS459048:FKS459067 FUO459048:FUO459067 GEK459048:GEK459067 GOG459048:GOG459067 GYC459048:GYC459067 HHY459048:HHY459067 HRU459048:HRU459067 IBQ459048:IBQ459067 ILM459048:ILM459067 IVI459048:IVI459067 JFE459048:JFE459067 JPA459048:JPA459067 JYW459048:JYW459067 KIS459048:KIS459067 KSO459048:KSO459067 LCK459048:LCK459067 LMG459048:LMG459067 LWC459048:LWC459067 MFY459048:MFY459067 MPU459048:MPU459067 MZQ459048:MZQ459067 NJM459048:NJM459067 NTI459048:NTI459067 ODE459048:ODE459067 ONA459048:ONA459067 OWW459048:OWW459067 PGS459048:PGS459067 PQO459048:PQO459067 QAK459048:QAK459067 QKG459048:QKG459067 QUC459048:QUC459067 RDY459048:RDY459067 RNU459048:RNU459067 RXQ459048:RXQ459067 SHM459048:SHM459067 SRI459048:SRI459067 TBE459048:TBE459067 TLA459048:TLA459067 TUW459048:TUW459067 UES459048:UES459067 UOO459048:UOO459067 UYK459048:UYK459067 VIG459048:VIG459067 VSC459048:VSC459067 WBY459048:WBY459067 WLU459048:WLU459067 WVQ459048:WVQ459067 S524584:S524603 JE524584:JE524603 TA524584:TA524603 ACW524584:ACW524603 AMS524584:AMS524603 AWO524584:AWO524603 BGK524584:BGK524603 BQG524584:BQG524603 CAC524584:CAC524603 CJY524584:CJY524603 CTU524584:CTU524603 DDQ524584:DDQ524603 DNM524584:DNM524603 DXI524584:DXI524603 EHE524584:EHE524603 ERA524584:ERA524603 FAW524584:FAW524603 FKS524584:FKS524603 FUO524584:FUO524603 GEK524584:GEK524603 GOG524584:GOG524603 GYC524584:GYC524603 HHY524584:HHY524603 HRU524584:HRU524603 IBQ524584:IBQ524603 ILM524584:ILM524603 IVI524584:IVI524603 JFE524584:JFE524603 JPA524584:JPA524603 JYW524584:JYW524603 KIS524584:KIS524603 KSO524584:KSO524603 LCK524584:LCK524603 LMG524584:LMG524603 LWC524584:LWC524603 MFY524584:MFY524603 MPU524584:MPU524603 MZQ524584:MZQ524603 NJM524584:NJM524603 NTI524584:NTI524603 ODE524584:ODE524603 ONA524584:ONA524603 OWW524584:OWW524603 PGS524584:PGS524603 PQO524584:PQO524603 QAK524584:QAK524603 QKG524584:QKG524603 QUC524584:QUC524603 RDY524584:RDY524603 RNU524584:RNU524603 RXQ524584:RXQ524603 SHM524584:SHM524603 SRI524584:SRI524603 TBE524584:TBE524603 TLA524584:TLA524603 TUW524584:TUW524603 UES524584:UES524603 UOO524584:UOO524603 UYK524584:UYK524603 VIG524584:VIG524603 VSC524584:VSC524603 WBY524584:WBY524603 WLU524584:WLU524603 WVQ524584:WVQ524603 S590120:S590139 JE590120:JE590139 TA590120:TA590139 ACW590120:ACW590139 AMS590120:AMS590139 AWO590120:AWO590139 BGK590120:BGK590139 BQG590120:BQG590139 CAC590120:CAC590139 CJY590120:CJY590139 CTU590120:CTU590139 DDQ590120:DDQ590139 DNM590120:DNM590139 DXI590120:DXI590139 EHE590120:EHE590139 ERA590120:ERA590139 FAW590120:FAW590139 FKS590120:FKS590139 FUO590120:FUO590139 GEK590120:GEK590139 GOG590120:GOG590139 GYC590120:GYC590139 HHY590120:HHY590139 HRU590120:HRU590139 IBQ590120:IBQ590139 ILM590120:ILM590139 IVI590120:IVI590139 JFE590120:JFE590139 JPA590120:JPA590139 JYW590120:JYW590139 KIS590120:KIS590139 KSO590120:KSO590139 LCK590120:LCK590139 LMG590120:LMG590139 LWC590120:LWC590139 MFY590120:MFY590139 MPU590120:MPU590139 MZQ590120:MZQ590139 NJM590120:NJM590139 NTI590120:NTI590139 ODE590120:ODE590139 ONA590120:ONA590139 OWW590120:OWW590139 PGS590120:PGS590139 PQO590120:PQO590139 QAK590120:QAK590139 QKG590120:QKG590139 QUC590120:QUC590139 RDY590120:RDY590139 RNU590120:RNU590139 RXQ590120:RXQ590139 SHM590120:SHM590139 SRI590120:SRI590139 TBE590120:TBE590139 TLA590120:TLA590139 TUW590120:TUW590139 UES590120:UES590139 UOO590120:UOO590139 UYK590120:UYK590139 VIG590120:VIG590139 VSC590120:VSC590139 WBY590120:WBY590139 WLU590120:WLU590139 WVQ590120:WVQ590139 S655656:S655675 JE655656:JE655675 TA655656:TA655675 ACW655656:ACW655675 AMS655656:AMS655675 AWO655656:AWO655675 BGK655656:BGK655675 BQG655656:BQG655675 CAC655656:CAC655675 CJY655656:CJY655675 CTU655656:CTU655675 DDQ655656:DDQ655675 DNM655656:DNM655675 DXI655656:DXI655675 EHE655656:EHE655675 ERA655656:ERA655675 FAW655656:FAW655675 FKS655656:FKS655675 FUO655656:FUO655675 GEK655656:GEK655675 GOG655656:GOG655675 GYC655656:GYC655675 HHY655656:HHY655675 HRU655656:HRU655675 IBQ655656:IBQ655675 ILM655656:ILM655675 IVI655656:IVI655675 JFE655656:JFE655675 JPA655656:JPA655675 JYW655656:JYW655675 KIS655656:KIS655675 KSO655656:KSO655675 LCK655656:LCK655675 LMG655656:LMG655675 LWC655656:LWC655675 MFY655656:MFY655675 MPU655656:MPU655675 MZQ655656:MZQ655675 NJM655656:NJM655675 NTI655656:NTI655675 ODE655656:ODE655675 ONA655656:ONA655675 OWW655656:OWW655675 PGS655656:PGS655675 PQO655656:PQO655675 QAK655656:QAK655675 QKG655656:QKG655675 QUC655656:QUC655675 RDY655656:RDY655675 RNU655656:RNU655675 RXQ655656:RXQ655675 SHM655656:SHM655675 SRI655656:SRI655675 TBE655656:TBE655675 TLA655656:TLA655675 TUW655656:TUW655675 UES655656:UES655675 UOO655656:UOO655675 UYK655656:UYK655675 VIG655656:VIG655675 VSC655656:VSC655675 WBY655656:WBY655675 WLU655656:WLU655675 WVQ655656:WVQ655675 S721192:S721211 JE721192:JE721211 TA721192:TA721211 ACW721192:ACW721211 AMS721192:AMS721211 AWO721192:AWO721211 BGK721192:BGK721211 BQG721192:BQG721211 CAC721192:CAC721211 CJY721192:CJY721211 CTU721192:CTU721211 DDQ721192:DDQ721211 DNM721192:DNM721211 DXI721192:DXI721211 EHE721192:EHE721211 ERA721192:ERA721211 FAW721192:FAW721211 FKS721192:FKS721211 FUO721192:FUO721211 GEK721192:GEK721211 GOG721192:GOG721211 GYC721192:GYC721211 HHY721192:HHY721211 HRU721192:HRU721211 IBQ721192:IBQ721211 ILM721192:ILM721211 IVI721192:IVI721211 JFE721192:JFE721211 JPA721192:JPA721211 JYW721192:JYW721211 KIS721192:KIS721211 KSO721192:KSO721211 LCK721192:LCK721211 LMG721192:LMG721211 LWC721192:LWC721211 MFY721192:MFY721211 MPU721192:MPU721211 MZQ721192:MZQ721211 NJM721192:NJM721211 NTI721192:NTI721211 ODE721192:ODE721211 ONA721192:ONA721211 OWW721192:OWW721211 PGS721192:PGS721211 PQO721192:PQO721211 QAK721192:QAK721211 QKG721192:QKG721211 QUC721192:QUC721211 RDY721192:RDY721211 RNU721192:RNU721211 RXQ721192:RXQ721211 SHM721192:SHM721211 SRI721192:SRI721211 TBE721192:TBE721211 TLA721192:TLA721211 TUW721192:TUW721211 UES721192:UES721211 UOO721192:UOO721211 UYK721192:UYK721211 VIG721192:VIG721211 VSC721192:VSC721211 WBY721192:WBY721211 WLU721192:WLU721211 WVQ721192:WVQ721211 S786728:S786747 JE786728:JE786747 TA786728:TA786747 ACW786728:ACW786747 AMS786728:AMS786747 AWO786728:AWO786747 BGK786728:BGK786747 BQG786728:BQG786747 CAC786728:CAC786747 CJY786728:CJY786747 CTU786728:CTU786747 DDQ786728:DDQ786747 DNM786728:DNM786747 DXI786728:DXI786747 EHE786728:EHE786747 ERA786728:ERA786747 FAW786728:FAW786747 FKS786728:FKS786747 FUO786728:FUO786747 GEK786728:GEK786747 GOG786728:GOG786747 GYC786728:GYC786747 HHY786728:HHY786747 HRU786728:HRU786747 IBQ786728:IBQ786747 ILM786728:ILM786747 IVI786728:IVI786747 JFE786728:JFE786747 JPA786728:JPA786747 JYW786728:JYW786747 KIS786728:KIS786747 KSO786728:KSO786747 LCK786728:LCK786747 LMG786728:LMG786747 LWC786728:LWC786747 MFY786728:MFY786747 MPU786728:MPU786747 MZQ786728:MZQ786747 NJM786728:NJM786747 NTI786728:NTI786747 ODE786728:ODE786747 ONA786728:ONA786747 OWW786728:OWW786747 PGS786728:PGS786747 PQO786728:PQO786747 QAK786728:QAK786747 QKG786728:QKG786747 QUC786728:QUC786747 RDY786728:RDY786747 RNU786728:RNU786747 RXQ786728:RXQ786747 SHM786728:SHM786747 SRI786728:SRI786747 TBE786728:TBE786747 TLA786728:TLA786747 TUW786728:TUW786747 UES786728:UES786747 UOO786728:UOO786747 UYK786728:UYK786747 VIG786728:VIG786747 VSC786728:VSC786747 WBY786728:WBY786747 WLU786728:WLU786747 WVQ786728:WVQ786747 S852264:S852283 JE852264:JE852283 TA852264:TA852283 ACW852264:ACW852283 AMS852264:AMS852283 AWO852264:AWO852283 BGK852264:BGK852283 BQG852264:BQG852283 CAC852264:CAC852283 CJY852264:CJY852283 CTU852264:CTU852283 DDQ852264:DDQ852283 DNM852264:DNM852283 DXI852264:DXI852283 EHE852264:EHE852283 ERA852264:ERA852283 FAW852264:FAW852283 FKS852264:FKS852283 FUO852264:FUO852283 GEK852264:GEK852283 GOG852264:GOG852283 GYC852264:GYC852283 HHY852264:HHY852283 HRU852264:HRU852283 IBQ852264:IBQ852283 ILM852264:ILM852283 IVI852264:IVI852283 JFE852264:JFE852283 JPA852264:JPA852283 JYW852264:JYW852283 KIS852264:KIS852283 KSO852264:KSO852283 LCK852264:LCK852283 LMG852264:LMG852283 LWC852264:LWC852283 MFY852264:MFY852283 MPU852264:MPU852283 MZQ852264:MZQ852283 NJM852264:NJM852283 NTI852264:NTI852283 ODE852264:ODE852283 ONA852264:ONA852283 OWW852264:OWW852283 PGS852264:PGS852283 PQO852264:PQO852283 QAK852264:QAK852283 QKG852264:QKG852283 QUC852264:QUC852283 RDY852264:RDY852283 RNU852264:RNU852283 RXQ852264:RXQ852283 SHM852264:SHM852283 SRI852264:SRI852283 TBE852264:TBE852283 TLA852264:TLA852283 TUW852264:TUW852283 UES852264:UES852283 UOO852264:UOO852283 UYK852264:UYK852283 VIG852264:VIG852283 VSC852264:VSC852283 WBY852264:WBY852283 WLU852264:WLU852283 WVQ852264:WVQ852283 S917800:S917819 JE917800:JE917819 TA917800:TA917819 ACW917800:ACW917819 AMS917800:AMS917819 AWO917800:AWO917819 BGK917800:BGK917819 BQG917800:BQG917819 CAC917800:CAC917819 CJY917800:CJY917819 CTU917800:CTU917819 DDQ917800:DDQ917819 DNM917800:DNM917819 DXI917800:DXI917819 EHE917800:EHE917819 ERA917800:ERA917819 FAW917800:FAW917819 FKS917800:FKS917819 FUO917800:FUO917819 GEK917800:GEK917819 GOG917800:GOG917819 GYC917800:GYC917819 HHY917800:HHY917819 HRU917800:HRU917819 IBQ917800:IBQ917819 ILM917800:ILM917819 IVI917800:IVI917819 JFE917800:JFE917819 JPA917800:JPA917819 JYW917800:JYW917819 KIS917800:KIS917819 KSO917800:KSO917819 LCK917800:LCK917819 LMG917800:LMG917819 LWC917800:LWC917819 MFY917800:MFY917819 MPU917800:MPU917819 MZQ917800:MZQ917819 NJM917800:NJM917819 NTI917800:NTI917819 ODE917800:ODE917819 ONA917800:ONA917819 OWW917800:OWW917819 PGS917800:PGS917819 PQO917800:PQO917819 QAK917800:QAK917819 QKG917800:QKG917819 QUC917800:QUC917819 RDY917800:RDY917819 RNU917800:RNU917819 RXQ917800:RXQ917819 SHM917800:SHM917819 SRI917800:SRI917819 TBE917800:TBE917819 TLA917800:TLA917819 TUW917800:TUW917819 UES917800:UES917819 UOO917800:UOO917819 UYK917800:UYK917819 VIG917800:VIG917819 VSC917800:VSC917819 WBY917800:WBY917819 WLU917800:WLU917819 WVQ917800:WVQ917819 S983336:S983355 JE983336:JE983355 TA983336:TA983355 ACW983336:ACW983355 AMS983336:AMS983355 AWO983336:AWO983355 BGK983336:BGK983355 BQG983336:BQG983355 CAC983336:CAC983355 CJY983336:CJY983355 CTU983336:CTU983355 DDQ983336:DDQ983355 DNM983336:DNM983355 DXI983336:DXI983355 EHE983336:EHE983355 ERA983336:ERA983355 FAW983336:FAW983355 FKS983336:FKS983355 FUO983336:FUO983355 GEK983336:GEK983355 GOG983336:GOG983355 GYC983336:GYC983355 HHY983336:HHY983355 HRU983336:HRU983355 IBQ983336:IBQ983355 ILM983336:ILM983355 IVI983336:IVI983355 JFE983336:JFE983355 JPA983336:JPA983355 JYW983336:JYW983355 KIS983336:KIS983355 KSO983336:KSO983355 LCK983336:LCK983355 LMG983336:LMG983355 LWC983336:LWC983355 MFY983336:MFY983355 MPU983336:MPU983355 MZQ983336:MZQ983355 NJM983336:NJM983355 NTI983336:NTI983355 ODE983336:ODE983355 ONA983336:ONA983355 OWW983336:OWW983355 PGS983336:PGS983355 PQO983336:PQO983355 QAK983336:QAK983355 QKG983336:QKG983355 QUC983336:QUC983355 RDY983336:RDY983355 RNU983336:RNU983355 RXQ983336:RXQ983355 SHM983336:SHM983355 SRI983336:SRI983355 TBE983336:TBE983355 TLA983336:TLA983355 TUW983336:TUW983355 UES983336:UES983355 UOO983336:UOO983355 UYK983336:UYK983355 VIG983336:VIG983355 VSC983336:VSC983355 WBY983336:WBY983355 WLU983336:WLU983355 WVQ983336:WVQ983355 WVT983336:WVT983355 N65832:N65851 IZ65832:IZ65851 SV65832:SV65851 ACR65832:ACR65851 AMN65832:AMN65851 AWJ65832:AWJ65851 BGF65832:BGF65851 BQB65832:BQB65851 BZX65832:BZX65851 CJT65832:CJT65851 CTP65832:CTP65851 DDL65832:DDL65851 DNH65832:DNH65851 DXD65832:DXD65851 EGZ65832:EGZ65851 EQV65832:EQV65851 FAR65832:FAR65851 FKN65832:FKN65851 FUJ65832:FUJ65851 GEF65832:GEF65851 GOB65832:GOB65851 GXX65832:GXX65851 HHT65832:HHT65851 HRP65832:HRP65851 IBL65832:IBL65851 ILH65832:ILH65851 IVD65832:IVD65851 JEZ65832:JEZ65851 JOV65832:JOV65851 JYR65832:JYR65851 KIN65832:KIN65851 KSJ65832:KSJ65851 LCF65832:LCF65851 LMB65832:LMB65851 LVX65832:LVX65851 MFT65832:MFT65851 MPP65832:MPP65851 MZL65832:MZL65851 NJH65832:NJH65851 NTD65832:NTD65851 OCZ65832:OCZ65851 OMV65832:OMV65851 OWR65832:OWR65851 PGN65832:PGN65851 PQJ65832:PQJ65851 QAF65832:QAF65851 QKB65832:QKB65851 QTX65832:QTX65851 RDT65832:RDT65851 RNP65832:RNP65851 RXL65832:RXL65851 SHH65832:SHH65851 SRD65832:SRD65851 TAZ65832:TAZ65851 TKV65832:TKV65851 TUR65832:TUR65851 UEN65832:UEN65851 UOJ65832:UOJ65851 UYF65832:UYF65851 VIB65832:VIB65851 VRX65832:VRX65851 WBT65832:WBT65851 WLP65832:WLP65851 WVL65832:WVL65851 N131368:N131387 IZ131368:IZ131387 SV131368:SV131387 ACR131368:ACR131387 AMN131368:AMN131387 AWJ131368:AWJ131387 BGF131368:BGF131387 BQB131368:BQB131387 BZX131368:BZX131387 CJT131368:CJT131387 CTP131368:CTP131387 DDL131368:DDL131387 DNH131368:DNH131387 DXD131368:DXD131387 EGZ131368:EGZ131387 EQV131368:EQV131387 FAR131368:FAR131387 FKN131368:FKN131387 FUJ131368:FUJ131387 GEF131368:GEF131387 GOB131368:GOB131387 GXX131368:GXX131387 HHT131368:HHT131387 HRP131368:HRP131387 IBL131368:IBL131387 ILH131368:ILH131387 IVD131368:IVD131387 JEZ131368:JEZ131387 JOV131368:JOV131387 JYR131368:JYR131387 KIN131368:KIN131387 KSJ131368:KSJ131387 LCF131368:LCF131387 LMB131368:LMB131387 LVX131368:LVX131387 MFT131368:MFT131387 MPP131368:MPP131387 MZL131368:MZL131387 NJH131368:NJH131387 NTD131368:NTD131387 OCZ131368:OCZ131387 OMV131368:OMV131387 OWR131368:OWR131387 PGN131368:PGN131387 PQJ131368:PQJ131387 QAF131368:QAF131387 QKB131368:QKB131387 QTX131368:QTX131387 RDT131368:RDT131387 RNP131368:RNP131387 RXL131368:RXL131387 SHH131368:SHH131387 SRD131368:SRD131387 TAZ131368:TAZ131387 TKV131368:TKV131387 TUR131368:TUR131387 UEN131368:UEN131387 UOJ131368:UOJ131387 UYF131368:UYF131387 VIB131368:VIB131387 VRX131368:VRX131387 WBT131368:WBT131387 WLP131368:WLP131387 WVL131368:WVL131387 N196904:N196923 IZ196904:IZ196923 SV196904:SV196923 ACR196904:ACR196923 AMN196904:AMN196923 AWJ196904:AWJ196923 BGF196904:BGF196923 BQB196904:BQB196923 BZX196904:BZX196923 CJT196904:CJT196923 CTP196904:CTP196923 DDL196904:DDL196923 DNH196904:DNH196923 DXD196904:DXD196923 EGZ196904:EGZ196923 EQV196904:EQV196923 FAR196904:FAR196923 FKN196904:FKN196923 FUJ196904:FUJ196923 GEF196904:GEF196923 GOB196904:GOB196923 GXX196904:GXX196923 HHT196904:HHT196923 HRP196904:HRP196923 IBL196904:IBL196923 ILH196904:ILH196923 IVD196904:IVD196923 JEZ196904:JEZ196923 JOV196904:JOV196923 JYR196904:JYR196923 KIN196904:KIN196923 KSJ196904:KSJ196923 LCF196904:LCF196923 LMB196904:LMB196923 LVX196904:LVX196923 MFT196904:MFT196923 MPP196904:MPP196923 MZL196904:MZL196923 NJH196904:NJH196923 NTD196904:NTD196923 OCZ196904:OCZ196923 OMV196904:OMV196923 OWR196904:OWR196923 PGN196904:PGN196923 PQJ196904:PQJ196923 QAF196904:QAF196923 QKB196904:QKB196923 QTX196904:QTX196923 RDT196904:RDT196923 RNP196904:RNP196923 RXL196904:RXL196923 SHH196904:SHH196923 SRD196904:SRD196923 TAZ196904:TAZ196923 TKV196904:TKV196923 TUR196904:TUR196923 UEN196904:UEN196923 UOJ196904:UOJ196923 UYF196904:UYF196923 VIB196904:VIB196923 VRX196904:VRX196923 WBT196904:WBT196923 WLP196904:WLP196923 WVL196904:WVL196923 N262440:N262459 IZ262440:IZ262459 SV262440:SV262459 ACR262440:ACR262459 AMN262440:AMN262459 AWJ262440:AWJ262459 BGF262440:BGF262459 BQB262440:BQB262459 BZX262440:BZX262459 CJT262440:CJT262459 CTP262440:CTP262459 DDL262440:DDL262459 DNH262440:DNH262459 DXD262440:DXD262459 EGZ262440:EGZ262459 EQV262440:EQV262459 FAR262440:FAR262459 FKN262440:FKN262459 FUJ262440:FUJ262459 GEF262440:GEF262459 GOB262440:GOB262459 GXX262440:GXX262459 HHT262440:HHT262459 HRP262440:HRP262459 IBL262440:IBL262459 ILH262440:ILH262459 IVD262440:IVD262459 JEZ262440:JEZ262459 JOV262440:JOV262459 JYR262440:JYR262459 KIN262440:KIN262459 KSJ262440:KSJ262459 LCF262440:LCF262459 LMB262440:LMB262459 LVX262440:LVX262459 MFT262440:MFT262459 MPP262440:MPP262459 MZL262440:MZL262459 NJH262440:NJH262459 NTD262440:NTD262459 OCZ262440:OCZ262459 OMV262440:OMV262459 OWR262440:OWR262459 PGN262440:PGN262459 PQJ262440:PQJ262459 QAF262440:QAF262459 QKB262440:QKB262459 QTX262440:QTX262459 RDT262440:RDT262459 RNP262440:RNP262459 RXL262440:RXL262459 SHH262440:SHH262459 SRD262440:SRD262459 TAZ262440:TAZ262459 TKV262440:TKV262459 TUR262440:TUR262459 UEN262440:UEN262459 UOJ262440:UOJ262459 UYF262440:UYF262459 VIB262440:VIB262459 VRX262440:VRX262459 WBT262440:WBT262459 WLP262440:WLP262459 WVL262440:WVL262459 N327976:N327995 IZ327976:IZ327995 SV327976:SV327995 ACR327976:ACR327995 AMN327976:AMN327995 AWJ327976:AWJ327995 BGF327976:BGF327995 BQB327976:BQB327995 BZX327976:BZX327995 CJT327976:CJT327995 CTP327976:CTP327995 DDL327976:DDL327995 DNH327976:DNH327995 DXD327976:DXD327995 EGZ327976:EGZ327995 EQV327976:EQV327995 FAR327976:FAR327995 FKN327976:FKN327995 FUJ327976:FUJ327995 GEF327976:GEF327995 GOB327976:GOB327995 GXX327976:GXX327995 HHT327976:HHT327995 HRP327976:HRP327995 IBL327976:IBL327995 ILH327976:ILH327995 IVD327976:IVD327995 JEZ327976:JEZ327995 JOV327976:JOV327995 JYR327976:JYR327995 KIN327976:KIN327995 KSJ327976:KSJ327995 LCF327976:LCF327995 LMB327976:LMB327995 LVX327976:LVX327995 MFT327976:MFT327995 MPP327976:MPP327995 MZL327976:MZL327995 NJH327976:NJH327995 NTD327976:NTD327995 OCZ327976:OCZ327995 OMV327976:OMV327995 OWR327976:OWR327995 PGN327976:PGN327995 PQJ327976:PQJ327995 QAF327976:QAF327995 QKB327976:QKB327995 QTX327976:QTX327995 RDT327976:RDT327995 RNP327976:RNP327995 RXL327976:RXL327995 SHH327976:SHH327995 SRD327976:SRD327995 TAZ327976:TAZ327995 TKV327976:TKV327995 TUR327976:TUR327995 UEN327976:UEN327995 UOJ327976:UOJ327995 UYF327976:UYF327995 VIB327976:VIB327995 VRX327976:VRX327995 WBT327976:WBT327995 WLP327976:WLP327995 WVL327976:WVL327995 N393512:N393531 IZ393512:IZ393531 SV393512:SV393531 ACR393512:ACR393531 AMN393512:AMN393531 AWJ393512:AWJ393531 BGF393512:BGF393531 BQB393512:BQB393531 BZX393512:BZX393531 CJT393512:CJT393531 CTP393512:CTP393531 DDL393512:DDL393531 DNH393512:DNH393531 DXD393512:DXD393531 EGZ393512:EGZ393531 EQV393512:EQV393531 FAR393512:FAR393531 FKN393512:FKN393531 FUJ393512:FUJ393531 GEF393512:GEF393531 GOB393512:GOB393531 GXX393512:GXX393531 HHT393512:HHT393531 HRP393512:HRP393531 IBL393512:IBL393531 ILH393512:ILH393531 IVD393512:IVD393531 JEZ393512:JEZ393531 JOV393512:JOV393531 JYR393512:JYR393531 KIN393512:KIN393531 KSJ393512:KSJ393531 LCF393512:LCF393531 LMB393512:LMB393531 LVX393512:LVX393531 MFT393512:MFT393531 MPP393512:MPP393531 MZL393512:MZL393531 NJH393512:NJH393531 NTD393512:NTD393531 OCZ393512:OCZ393531 OMV393512:OMV393531 OWR393512:OWR393531 PGN393512:PGN393531 PQJ393512:PQJ393531 QAF393512:QAF393531 QKB393512:QKB393531 QTX393512:QTX393531 RDT393512:RDT393531 RNP393512:RNP393531 RXL393512:RXL393531 SHH393512:SHH393531 SRD393512:SRD393531 TAZ393512:TAZ393531 TKV393512:TKV393531 TUR393512:TUR393531 UEN393512:UEN393531 UOJ393512:UOJ393531 UYF393512:UYF393531 VIB393512:VIB393531 VRX393512:VRX393531 WBT393512:WBT393531 WLP393512:WLP393531 WVL393512:WVL393531 N459048:N459067 IZ459048:IZ459067 SV459048:SV459067 ACR459048:ACR459067 AMN459048:AMN459067 AWJ459048:AWJ459067 BGF459048:BGF459067 BQB459048:BQB459067 BZX459048:BZX459067 CJT459048:CJT459067 CTP459048:CTP459067 DDL459048:DDL459067 DNH459048:DNH459067 DXD459048:DXD459067 EGZ459048:EGZ459067 EQV459048:EQV459067 FAR459048:FAR459067 FKN459048:FKN459067 FUJ459048:FUJ459067 GEF459048:GEF459067 GOB459048:GOB459067 GXX459048:GXX459067 HHT459048:HHT459067 HRP459048:HRP459067 IBL459048:IBL459067 ILH459048:ILH459067 IVD459048:IVD459067 JEZ459048:JEZ459067 JOV459048:JOV459067 JYR459048:JYR459067 KIN459048:KIN459067 KSJ459048:KSJ459067 LCF459048:LCF459067 LMB459048:LMB459067 LVX459048:LVX459067 MFT459048:MFT459067 MPP459048:MPP459067 MZL459048:MZL459067 NJH459048:NJH459067 NTD459048:NTD459067 OCZ459048:OCZ459067 OMV459048:OMV459067 OWR459048:OWR459067 PGN459048:PGN459067 PQJ459048:PQJ459067 QAF459048:QAF459067 QKB459048:QKB459067 QTX459048:QTX459067 RDT459048:RDT459067 RNP459048:RNP459067 RXL459048:RXL459067 SHH459048:SHH459067 SRD459048:SRD459067 TAZ459048:TAZ459067 TKV459048:TKV459067 TUR459048:TUR459067 UEN459048:UEN459067 UOJ459048:UOJ459067 UYF459048:UYF459067 VIB459048:VIB459067 VRX459048:VRX459067 WBT459048:WBT459067 WLP459048:WLP459067 WVL459048:WVL459067 N524584:N524603 IZ524584:IZ524603 SV524584:SV524603 ACR524584:ACR524603 AMN524584:AMN524603 AWJ524584:AWJ524603 BGF524584:BGF524603 BQB524584:BQB524603 BZX524584:BZX524603 CJT524584:CJT524603 CTP524584:CTP524603 DDL524584:DDL524603 DNH524584:DNH524603 DXD524584:DXD524603 EGZ524584:EGZ524603 EQV524584:EQV524603 FAR524584:FAR524603 FKN524584:FKN524603 FUJ524584:FUJ524603 GEF524584:GEF524603 GOB524584:GOB524603 GXX524584:GXX524603 HHT524584:HHT524603 HRP524584:HRP524603 IBL524584:IBL524603 ILH524584:ILH524603 IVD524584:IVD524603 JEZ524584:JEZ524603 JOV524584:JOV524603 JYR524584:JYR524603 KIN524584:KIN524603 KSJ524584:KSJ524603 LCF524584:LCF524603 LMB524584:LMB524603 LVX524584:LVX524603 MFT524584:MFT524603 MPP524584:MPP524603 MZL524584:MZL524603 NJH524584:NJH524603 NTD524584:NTD524603 OCZ524584:OCZ524603 OMV524584:OMV524603 OWR524584:OWR524603 PGN524584:PGN524603 PQJ524584:PQJ524603 QAF524584:QAF524603 QKB524584:QKB524603 QTX524584:QTX524603 RDT524584:RDT524603 RNP524584:RNP524603 RXL524584:RXL524603 SHH524584:SHH524603 SRD524584:SRD524603 TAZ524584:TAZ524603 TKV524584:TKV524603 TUR524584:TUR524603 UEN524584:UEN524603 UOJ524584:UOJ524603 UYF524584:UYF524603 VIB524584:VIB524603 VRX524584:VRX524603 WBT524584:WBT524603 WLP524584:WLP524603 WVL524584:WVL524603 N590120:N590139 IZ590120:IZ590139 SV590120:SV590139 ACR590120:ACR590139 AMN590120:AMN590139 AWJ590120:AWJ590139 BGF590120:BGF590139 BQB590120:BQB590139 BZX590120:BZX590139 CJT590120:CJT590139 CTP590120:CTP590139 DDL590120:DDL590139 DNH590120:DNH590139 DXD590120:DXD590139 EGZ590120:EGZ590139 EQV590120:EQV590139 FAR590120:FAR590139 FKN590120:FKN590139 FUJ590120:FUJ590139 GEF590120:GEF590139 GOB590120:GOB590139 GXX590120:GXX590139 HHT590120:HHT590139 HRP590120:HRP590139 IBL590120:IBL590139 ILH590120:ILH590139 IVD590120:IVD590139 JEZ590120:JEZ590139 JOV590120:JOV590139 JYR590120:JYR590139 KIN590120:KIN590139 KSJ590120:KSJ590139 LCF590120:LCF590139 LMB590120:LMB590139 LVX590120:LVX590139 MFT590120:MFT590139 MPP590120:MPP590139 MZL590120:MZL590139 NJH590120:NJH590139 NTD590120:NTD590139 OCZ590120:OCZ590139 OMV590120:OMV590139 OWR590120:OWR590139 PGN590120:PGN590139 PQJ590120:PQJ590139 QAF590120:QAF590139 QKB590120:QKB590139 QTX590120:QTX590139 RDT590120:RDT590139 RNP590120:RNP590139 RXL590120:RXL590139 SHH590120:SHH590139 SRD590120:SRD590139 TAZ590120:TAZ590139 TKV590120:TKV590139 TUR590120:TUR590139 UEN590120:UEN590139 UOJ590120:UOJ590139 UYF590120:UYF590139 VIB590120:VIB590139 VRX590120:VRX590139 WBT590120:WBT590139 WLP590120:WLP590139 WVL590120:WVL590139 N655656:N655675 IZ655656:IZ655675 SV655656:SV655675 ACR655656:ACR655675 AMN655656:AMN655675 AWJ655656:AWJ655675 BGF655656:BGF655675 BQB655656:BQB655675 BZX655656:BZX655675 CJT655656:CJT655675 CTP655656:CTP655675 DDL655656:DDL655675 DNH655656:DNH655675 DXD655656:DXD655675 EGZ655656:EGZ655675 EQV655656:EQV655675 FAR655656:FAR655675 FKN655656:FKN655675 FUJ655656:FUJ655675 GEF655656:GEF655675 GOB655656:GOB655675 GXX655656:GXX655675 HHT655656:HHT655675 HRP655656:HRP655675 IBL655656:IBL655675 ILH655656:ILH655675 IVD655656:IVD655675 JEZ655656:JEZ655675 JOV655656:JOV655675 JYR655656:JYR655675 KIN655656:KIN655675 KSJ655656:KSJ655675 LCF655656:LCF655675 LMB655656:LMB655675 LVX655656:LVX655675 MFT655656:MFT655675 MPP655656:MPP655675 MZL655656:MZL655675 NJH655656:NJH655675 NTD655656:NTD655675 OCZ655656:OCZ655675 OMV655656:OMV655675 OWR655656:OWR655675 PGN655656:PGN655675 PQJ655656:PQJ655675 QAF655656:QAF655675 QKB655656:QKB655675 QTX655656:QTX655675 RDT655656:RDT655675 RNP655656:RNP655675 RXL655656:RXL655675 SHH655656:SHH655675 SRD655656:SRD655675 TAZ655656:TAZ655675 TKV655656:TKV655675 TUR655656:TUR655675 UEN655656:UEN655675 UOJ655656:UOJ655675 UYF655656:UYF655675 VIB655656:VIB655675 VRX655656:VRX655675 WBT655656:WBT655675 WLP655656:WLP655675 WVL655656:WVL655675 N721192:N721211 IZ721192:IZ721211 SV721192:SV721211 ACR721192:ACR721211 AMN721192:AMN721211 AWJ721192:AWJ721211 BGF721192:BGF721211 BQB721192:BQB721211 BZX721192:BZX721211 CJT721192:CJT721211 CTP721192:CTP721211 DDL721192:DDL721211 DNH721192:DNH721211 DXD721192:DXD721211 EGZ721192:EGZ721211 EQV721192:EQV721211 FAR721192:FAR721211 FKN721192:FKN721211 FUJ721192:FUJ721211 GEF721192:GEF721211 GOB721192:GOB721211 GXX721192:GXX721211 HHT721192:HHT721211 HRP721192:HRP721211 IBL721192:IBL721211 ILH721192:ILH721211 IVD721192:IVD721211 JEZ721192:JEZ721211 JOV721192:JOV721211 JYR721192:JYR721211 KIN721192:KIN721211 KSJ721192:KSJ721211 LCF721192:LCF721211 LMB721192:LMB721211 LVX721192:LVX721211 MFT721192:MFT721211 MPP721192:MPP721211 MZL721192:MZL721211 NJH721192:NJH721211 NTD721192:NTD721211 OCZ721192:OCZ721211 OMV721192:OMV721211 OWR721192:OWR721211 PGN721192:PGN721211 PQJ721192:PQJ721211 QAF721192:QAF721211 QKB721192:QKB721211 QTX721192:QTX721211 RDT721192:RDT721211 RNP721192:RNP721211 RXL721192:RXL721211 SHH721192:SHH721211 SRD721192:SRD721211 TAZ721192:TAZ721211 TKV721192:TKV721211 TUR721192:TUR721211 UEN721192:UEN721211 UOJ721192:UOJ721211 UYF721192:UYF721211 VIB721192:VIB721211 VRX721192:VRX721211 WBT721192:WBT721211 WLP721192:WLP721211 WVL721192:WVL721211 N786728:N786747 IZ786728:IZ786747 SV786728:SV786747 ACR786728:ACR786747 AMN786728:AMN786747 AWJ786728:AWJ786747 BGF786728:BGF786747 BQB786728:BQB786747 BZX786728:BZX786747 CJT786728:CJT786747 CTP786728:CTP786747 DDL786728:DDL786747 DNH786728:DNH786747 DXD786728:DXD786747 EGZ786728:EGZ786747 EQV786728:EQV786747 FAR786728:FAR786747 FKN786728:FKN786747 FUJ786728:FUJ786747 GEF786728:GEF786747 GOB786728:GOB786747 GXX786728:GXX786747 HHT786728:HHT786747 HRP786728:HRP786747 IBL786728:IBL786747 ILH786728:ILH786747 IVD786728:IVD786747 JEZ786728:JEZ786747 JOV786728:JOV786747 JYR786728:JYR786747 KIN786728:KIN786747 KSJ786728:KSJ786747 LCF786728:LCF786747 LMB786728:LMB786747 LVX786728:LVX786747 MFT786728:MFT786747 MPP786728:MPP786747 MZL786728:MZL786747 NJH786728:NJH786747 NTD786728:NTD786747 OCZ786728:OCZ786747 OMV786728:OMV786747 OWR786728:OWR786747 PGN786728:PGN786747 PQJ786728:PQJ786747 QAF786728:QAF786747 QKB786728:QKB786747 QTX786728:QTX786747 RDT786728:RDT786747 RNP786728:RNP786747 RXL786728:RXL786747 SHH786728:SHH786747 SRD786728:SRD786747 TAZ786728:TAZ786747 TKV786728:TKV786747 TUR786728:TUR786747 UEN786728:UEN786747 UOJ786728:UOJ786747 UYF786728:UYF786747 VIB786728:VIB786747 VRX786728:VRX786747 WBT786728:WBT786747 WLP786728:WLP786747 WVL786728:WVL786747 N852264:N852283 IZ852264:IZ852283 SV852264:SV852283 ACR852264:ACR852283 AMN852264:AMN852283 AWJ852264:AWJ852283 BGF852264:BGF852283 BQB852264:BQB852283 BZX852264:BZX852283 CJT852264:CJT852283 CTP852264:CTP852283 DDL852264:DDL852283 DNH852264:DNH852283 DXD852264:DXD852283 EGZ852264:EGZ852283 EQV852264:EQV852283 FAR852264:FAR852283 FKN852264:FKN852283 FUJ852264:FUJ852283 GEF852264:GEF852283 GOB852264:GOB852283 GXX852264:GXX852283 HHT852264:HHT852283 HRP852264:HRP852283 IBL852264:IBL852283 ILH852264:ILH852283 IVD852264:IVD852283 JEZ852264:JEZ852283 JOV852264:JOV852283 JYR852264:JYR852283 KIN852264:KIN852283 KSJ852264:KSJ852283 LCF852264:LCF852283 LMB852264:LMB852283 LVX852264:LVX852283 MFT852264:MFT852283 MPP852264:MPP852283 MZL852264:MZL852283 NJH852264:NJH852283 NTD852264:NTD852283 OCZ852264:OCZ852283 OMV852264:OMV852283 OWR852264:OWR852283 PGN852264:PGN852283 PQJ852264:PQJ852283 QAF852264:QAF852283 QKB852264:QKB852283 QTX852264:QTX852283 RDT852264:RDT852283 RNP852264:RNP852283 RXL852264:RXL852283 SHH852264:SHH852283 SRD852264:SRD852283 TAZ852264:TAZ852283 TKV852264:TKV852283 TUR852264:TUR852283 UEN852264:UEN852283 UOJ852264:UOJ852283 UYF852264:UYF852283 VIB852264:VIB852283 VRX852264:VRX852283 WBT852264:WBT852283 WLP852264:WLP852283 WVL852264:WVL852283 N917800:N917819 IZ917800:IZ917819 SV917800:SV917819 ACR917800:ACR917819 AMN917800:AMN917819 AWJ917800:AWJ917819 BGF917800:BGF917819 BQB917800:BQB917819 BZX917800:BZX917819 CJT917800:CJT917819 CTP917800:CTP917819 DDL917800:DDL917819 DNH917800:DNH917819 DXD917800:DXD917819 EGZ917800:EGZ917819 EQV917800:EQV917819 FAR917800:FAR917819 FKN917800:FKN917819 FUJ917800:FUJ917819 GEF917800:GEF917819 GOB917800:GOB917819 GXX917800:GXX917819 HHT917800:HHT917819 HRP917800:HRP917819 IBL917800:IBL917819 ILH917800:ILH917819 IVD917800:IVD917819 JEZ917800:JEZ917819 JOV917800:JOV917819 JYR917800:JYR917819 KIN917800:KIN917819 KSJ917800:KSJ917819 LCF917800:LCF917819 LMB917800:LMB917819 LVX917800:LVX917819 MFT917800:MFT917819 MPP917800:MPP917819 MZL917800:MZL917819 NJH917800:NJH917819 NTD917800:NTD917819 OCZ917800:OCZ917819 OMV917800:OMV917819 OWR917800:OWR917819 PGN917800:PGN917819 PQJ917800:PQJ917819 QAF917800:QAF917819 QKB917800:QKB917819 QTX917800:QTX917819 RDT917800:RDT917819 RNP917800:RNP917819 RXL917800:RXL917819 SHH917800:SHH917819 SRD917800:SRD917819 TAZ917800:TAZ917819 TKV917800:TKV917819 TUR917800:TUR917819 UEN917800:UEN917819 UOJ917800:UOJ917819 UYF917800:UYF917819 VIB917800:VIB917819 VRX917800:VRX917819 WBT917800:WBT917819 WLP917800:WLP917819 WVL917800:WVL917819 N983336:N983355 IZ983336:IZ983355 SV983336:SV983355 ACR983336:ACR983355 AMN983336:AMN983355 AWJ983336:AWJ983355 BGF983336:BGF983355 BQB983336:BQB983355 BZX983336:BZX983355 CJT983336:CJT983355 CTP983336:CTP983355 DDL983336:DDL983355 DNH983336:DNH983355 DXD983336:DXD983355 EGZ983336:EGZ983355 EQV983336:EQV983355 FAR983336:FAR983355 FKN983336:FKN983355 FUJ983336:FUJ983355 GEF983336:GEF983355 GOB983336:GOB983355 GXX983336:GXX983355 HHT983336:HHT983355 HRP983336:HRP983355 IBL983336:IBL983355 ILH983336:ILH983355 IVD983336:IVD983355 JEZ983336:JEZ983355 JOV983336:JOV983355 JYR983336:JYR983355 KIN983336:KIN983355 KSJ983336:KSJ983355 LCF983336:LCF983355 LMB983336:LMB983355 LVX983336:LVX983355 MFT983336:MFT983355 MPP983336:MPP983355 MZL983336:MZL983355 NJH983336:NJH983355 NTD983336:NTD983355 OCZ983336:OCZ983355 OMV983336:OMV983355 OWR983336:OWR983355 PGN983336:PGN983355 PQJ983336:PQJ983355 QAF983336:QAF983355 QKB983336:QKB983355 QTX983336:QTX983355 RDT983336:RDT983355 RNP983336:RNP983355 RXL983336:RXL983355 SHH983336:SHH983355 SRD983336:SRD983355 TAZ983336:TAZ983355 TKV983336:TKV983355 TUR983336:TUR983355 UEN983336:UEN983355 UOJ983336:UOJ983355 UYF983336:UYF983355 VIB983336:VIB983355 VRX983336:VRX983355 WBT983336:WBT983355 WLP983336:WLP983355 WVL983336:WVL983355 JH65832:JH65851 TD65832:TD65851 ACZ65832:ACZ65851 AMV65832:AMV65851 AWR65832:AWR65851 BGN65832:BGN65851 BQJ65832:BQJ65851 CAF65832:CAF65851 CKB65832:CKB65851 CTX65832:CTX65851 DDT65832:DDT65851 DNP65832:DNP65851 DXL65832:DXL65851 EHH65832:EHH65851 ERD65832:ERD65851 FAZ65832:FAZ65851 FKV65832:FKV65851 FUR65832:FUR65851 GEN65832:GEN65851 GOJ65832:GOJ65851 GYF65832:GYF65851 HIB65832:HIB65851 HRX65832:HRX65851 IBT65832:IBT65851 ILP65832:ILP65851 IVL65832:IVL65851 JFH65832:JFH65851 JPD65832:JPD65851 JYZ65832:JYZ65851 KIV65832:KIV65851 KSR65832:KSR65851 LCN65832:LCN65851 LMJ65832:LMJ65851 LWF65832:LWF65851 MGB65832:MGB65851 MPX65832:MPX65851 MZT65832:MZT65851 NJP65832:NJP65851 NTL65832:NTL65851 ODH65832:ODH65851 OND65832:OND65851 OWZ65832:OWZ65851 PGV65832:PGV65851 PQR65832:PQR65851 QAN65832:QAN65851 QKJ65832:QKJ65851 QUF65832:QUF65851 REB65832:REB65851 RNX65832:RNX65851 RXT65832:RXT65851 SHP65832:SHP65851 SRL65832:SRL65851 TBH65832:TBH65851 TLD65832:TLD65851 TUZ65832:TUZ65851 UEV65832:UEV65851 UOR65832:UOR65851 UYN65832:UYN65851 VIJ65832:VIJ65851 VSF65832:VSF65851 WCB65832:WCB65851 WLX65832:WLX65851 WVT65832:WVT65851 JH131368:JH131387 TD131368:TD131387 ACZ131368:ACZ131387 AMV131368:AMV131387 AWR131368:AWR131387 BGN131368:BGN131387 BQJ131368:BQJ131387 CAF131368:CAF131387 CKB131368:CKB131387 CTX131368:CTX131387 DDT131368:DDT131387 DNP131368:DNP131387 DXL131368:DXL131387 EHH131368:EHH131387 ERD131368:ERD131387 FAZ131368:FAZ131387 FKV131368:FKV131387 FUR131368:FUR131387 GEN131368:GEN131387 GOJ131368:GOJ131387 GYF131368:GYF131387 HIB131368:HIB131387 HRX131368:HRX131387 IBT131368:IBT131387 ILP131368:ILP131387 IVL131368:IVL131387 JFH131368:JFH131387 JPD131368:JPD131387 JYZ131368:JYZ131387 KIV131368:KIV131387 KSR131368:KSR131387 LCN131368:LCN131387 LMJ131368:LMJ131387 LWF131368:LWF131387 MGB131368:MGB131387 MPX131368:MPX131387 MZT131368:MZT131387 NJP131368:NJP131387 NTL131368:NTL131387 ODH131368:ODH131387 OND131368:OND131387 OWZ131368:OWZ131387 PGV131368:PGV131387 PQR131368:PQR131387 QAN131368:QAN131387 QKJ131368:QKJ131387 QUF131368:QUF131387 REB131368:REB131387 RNX131368:RNX131387 RXT131368:RXT131387 SHP131368:SHP131387 SRL131368:SRL131387 TBH131368:TBH131387 TLD131368:TLD131387 TUZ131368:TUZ131387 UEV131368:UEV131387 UOR131368:UOR131387 UYN131368:UYN131387 VIJ131368:VIJ131387 VSF131368:VSF131387 WCB131368:WCB131387 WLX131368:WLX131387 WVT131368:WVT131387 JH196904:JH196923 TD196904:TD196923 ACZ196904:ACZ196923 AMV196904:AMV196923 AWR196904:AWR196923 BGN196904:BGN196923 BQJ196904:BQJ196923 CAF196904:CAF196923 CKB196904:CKB196923 CTX196904:CTX196923 DDT196904:DDT196923 DNP196904:DNP196923 DXL196904:DXL196923 EHH196904:EHH196923 ERD196904:ERD196923 FAZ196904:FAZ196923 FKV196904:FKV196923 FUR196904:FUR196923 GEN196904:GEN196923 GOJ196904:GOJ196923 GYF196904:GYF196923 HIB196904:HIB196923 HRX196904:HRX196923 IBT196904:IBT196923 ILP196904:ILP196923 IVL196904:IVL196923 JFH196904:JFH196923 JPD196904:JPD196923 JYZ196904:JYZ196923 KIV196904:KIV196923 KSR196904:KSR196923 LCN196904:LCN196923 LMJ196904:LMJ196923 LWF196904:LWF196923 MGB196904:MGB196923 MPX196904:MPX196923 MZT196904:MZT196923 NJP196904:NJP196923 NTL196904:NTL196923 ODH196904:ODH196923 OND196904:OND196923 OWZ196904:OWZ196923 PGV196904:PGV196923 PQR196904:PQR196923 QAN196904:QAN196923 QKJ196904:QKJ196923 QUF196904:QUF196923 REB196904:REB196923 RNX196904:RNX196923 RXT196904:RXT196923 SHP196904:SHP196923 SRL196904:SRL196923 TBH196904:TBH196923 TLD196904:TLD196923 TUZ196904:TUZ196923 UEV196904:UEV196923 UOR196904:UOR196923 UYN196904:UYN196923 VIJ196904:VIJ196923 VSF196904:VSF196923 WCB196904:WCB196923 WLX196904:WLX196923 WVT196904:WVT196923 JH262440:JH262459 TD262440:TD262459 ACZ262440:ACZ262459 AMV262440:AMV262459 AWR262440:AWR262459 BGN262440:BGN262459 BQJ262440:BQJ262459 CAF262440:CAF262459 CKB262440:CKB262459 CTX262440:CTX262459 DDT262440:DDT262459 DNP262440:DNP262459 DXL262440:DXL262459 EHH262440:EHH262459 ERD262440:ERD262459 FAZ262440:FAZ262459 FKV262440:FKV262459 FUR262440:FUR262459 GEN262440:GEN262459 GOJ262440:GOJ262459 GYF262440:GYF262459 HIB262440:HIB262459 HRX262440:HRX262459 IBT262440:IBT262459 ILP262440:ILP262459 IVL262440:IVL262459 JFH262440:JFH262459 JPD262440:JPD262459 JYZ262440:JYZ262459 KIV262440:KIV262459 KSR262440:KSR262459 LCN262440:LCN262459 LMJ262440:LMJ262459 LWF262440:LWF262459 MGB262440:MGB262459 MPX262440:MPX262459 MZT262440:MZT262459 NJP262440:NJP262459 NTL262440:NTL262459 ODH262440:ODH262459 OND262440:OND262459 OWZ262440:OWZ262459 PGV262440:PGV262459 PQR262440:PQR262459 QAN262440:QAN262459 QKJ262440:QKJ262459 QUF262440:QUF262459 REB262440:REB262459 RNX262440:RNX262459 RXT262440:RXT262459 SHP262440:SHP262459 SRL262440:SRL262459 TBH262440:TBH262459 TLD262440:TLD262459 TUZ262440:TUZ262459 UEV262440:UEV262459 UOR262440:UOR262459 UYN262440:UYN262459 VIJ262440:VIJ262459 VSF262440:VSF262459 WCB262440:WCB262459 WLX262440:WLX262459 WVT262440:WVT262459 JH327976:JH327995 TD327976:TD327995 ACZ327976:ACZ327995 AMV327976:AMV327995 AWR327976:AWR327995 BGN327976:BGN327995 BQJ327976:BQJ327995 CAF327976:CAF327995 CKB327976:CKB327995 CTX327976:CTX327995 DDT327976:DDT327995 DNP327976:DNP327995 DXL327976:DXL327995 EHH327976:EHH327995 ERD327976:ERD327995 FAZ327976:FAZ327995 FKV327976:FKV327995 FUR327976:FUR327995 GEN327976:GEN327995 GOJ327976:GOJ327995 GYF327976:GYF327995 HIB327976:HIB327995 HRX327976:HRX327995 IBT327976:IBT327995 ILP327976:ILP327995 IVL327976:IVL327995 JFH327976:JFH327995 JPD327976:JPD327995 JYZ327976:JYZ327995 KIV327976:KIV327995 KSR327976:KSR327995 LCN327976:LCN327995 LMJ327976:LMJ327995 LWF327976:LWF327995 MGB327976:MGB327995 MPX327976:MPX327995 MZT327976:MZT327995 NJP327976:NJP327995 NTL327976:NTL327995 ODH327976:ODH327995 OND327976:OND327995 OWZ327976:OWZ327995 PGV327976:PGV327995 PQR327976:PQR327995 QAN327976:QAN327995 QKJ327976:QKJ327995 QUF327976:QUF327995 REB327976:REB327995 RNX327976:RNX327995 RXT327976:RXT327995 SHP327976:SHP327995 SRL327976:SRL327995 TBH327976:TBH327995 TLD327976:TLD327995 TUZ327976:TUZ327995 UEV327976:UEV327995 UOR327976:UOR327995 UYN327976:UYN327995 VIJ327976:VIJ327995 VSF327976:VSF327995 WCB327976:WCB327995 WLX327976:WLX327995 WVT327976:WVT327995 JH393512:JH393531 TD393512:TD393531 ACZ393512:ACZ393531 AMV393512:AMV393531 AWR393512:AWR393531 BGN393512:BGN393531 BQJ393512:BQJ393531 CAF393512:CAF393531 CKB393512:CKB393531 CTX393512:CTX393531 DDT393512:DDT393531 DNP393512:DNP393531 DXL393512:DXL393531 EHH393512:EHH393531 ERD393512:ERD393531 FAZ393512:FAZ393531 FKV393512:FKV393531 FUR393512:FUR393531 GEN393512:GEN393531 GOJ393512:GOJ393531 GYF393512:GYF393531 HIB393512:HIB393531 HRX393512:HRX393531 IBT393512:IBT393531 ILP393512:ILP393531 IVL393512:IVL393531 JFH393512:JFH393531 JPD393512:JPD393531 JYZ393512:JYZ393531 KIV393512:KIV393531 KSR393512:KSR393531 LCN393512:LCN393531 LMJ393512:LMJ393531 LWF393512:LWF393531 MGB393512:MGB393531 MPX393512:MPX393531 MZT393512:MZT393531 NJP393512:NJP393531 NTL393512:NTL393531 ODH393512:ODH393531 OND393512:OND393531 OWZ393512:OWZ393531 PGV393512:PGV393531 PQR393512:PQR393531 QAN393512:QAN393531 QKJ393512:QKJ393531 QUF393512:QUF393531 REB393512:REB393531 RNX393512:RNX393531 RXT393512:RXT393531 SHP393512:SHP393531 SRL393512:SRL393531 TBH393512:TBH393531 TLD393512:TLD393531 TUZ393512:TUZ393531 UEV393512:UEV393531 UOR393512:UOR393531 UYN393512:UYN393531 VIJ393512:VIJ393531 VSF393512:VSF393531 WCB393512:WCB393531 WLX393512:WLX393531 WVT393512:WVT393531 JH459048:JH459067 TD459048:TD459067 ACZ459048:ACZ459067 AMV459048:AMV459067 AWR459048:AWR459067 BGN459048:BGN459067 BQJ459048:BQJ459067 CAF459048:CAF459067 CKB459048:CKB459067 CTX459048:CTX459067 DDT459048:DDT459067 DNP459048:DNP459067 DXL459048:DXL459067 EHH459048:EHH459067 ERD459048:ERD459067 FAZ459048:FAZ459067 FKV459048:FKV459067 FUR459048:FUR459067 GEN459048:GEN459067 GOJ459048:GOJ459067 GYF459048:GYF459067 HIB459048:HIB459067 HRX459048:HRX459067 IBT459048:IBT459067 ILP459048:ILP459067 IVL459048:IVL459067 JFH459048:JFH459067 JPD459048:JPD459067 JYZ459048:JYZ459067 KIV459048:KIV459067 KSR459048:KSR459067 LCN459048:LCN459067 LMJ459048:LMJ459067 LWF459048:LWF459067 MGB459048:MGB459067 MPX459048:MPX459067 MZT459048:MZT459067 NJP459048:NJP459067 NTL459048:NTL459067 ODH459048:ODH459067 OND459048:OND459067 OWZ459048:OWZ459067 PGV459048:PGV459067 PQR459048:PQR459067 QAN459048:QAN459067 QKJ459048:QKJ459067 QUF459048:QUF459067 REB459048:REB459067 RNX459048:RNX459067 RXT459048:RXT459067 SHP459048:SHP459067 SRL459048:SRL459067 TBH459048:TBH459067 TLD459048:TLD459067 TUZ459048:TUZ459067 UEV459048:UEV459067 UOR459048:UOR459067 UYN459048:UYN459067 VIJ459048:VIJ459067 VSF459048:VSF459067 WCB459048:WCB459067 WLX459048:WLX459067 WVT459048:WVT459067 JH524584:JH524603 TD524584:TD524603 ACZ524584:ACZ524603 AMV524584:AMV524603 AWR524584:AWR524603 BGN524584:BGN524603 BQJ524584:BQJ524603 CAF524584:CAF524603 CKB524584:CKB524603 CTX524584:CTX524603 DDT524584:DDT524603 DNP524584:DNP524603 DXL524584:DXL524603 EHH524584:EHH524603 ERD524584:ERD524603 FAZ524584:FAZ524603 FKV524584:FKV524603 FUR524584:FUR524603 GEN524584:GEN524603 GOJ524584:GOJ524603 GYF524584:GYF524603 HIB524584:HIB524603 HRX524584:HRX524603 IBT524584:IBT524603 ILP524584:ILP524603 IVL524584:IVL524603 JFH524584:JFH524603 JPD524584:JPD524603 JYZ524584:JYZ524603 KIV524584:KIV524603 KSR524584:KSR524603 LCN524584:LCN524603 LMJ524584:LMJ524603 LWF524584:LWF524603 MGB524584:MGB524603 MPX524584:MPX524603 MZT524584:MZT524603 NJP524584:NJP524603 NTL524584:NTL524603 ODH524584:ODH524603 OND524584:OND524603 OWZ524584:OWZ524603 PGV524584:PGV524603 PQR524584:PQR524603 QAN524584:QAN524603 QKJ524584:QKJ524603 QUF524584:QUF524603 REB524584:REB524603 RNX524584:RNX524603 RXT524584:RXT524603 SHP524584:SHP524603 SRL524584:SRL524603 TBH524584:TBH524603 TLD524584:TLD524603 TUZ524584:TUZ524603 UEV524584:UEV524603 UOR524584:UOR524603 UYN524584:UYN524603 VIJ524584:VIJ524603 VSF524584:VSF524603 WCB524584:WCB524603 WLX524584:WLX524603 WVT524584:WVT524603 JH590120:JH590139 TD590120:TD590139 ACZ590120:ACZ590139 AMV590120:AMV590139 AWR590120:AWR590139 BGN590120:BGN590139 BQJ590120:BQJ590139 CAF590120:CAF590139 CKB590120:CKB590139 CTX590120:CTX590139 DDT590120:DDT590139 DNP590120:DNP590139 DXL590120:DXL590139 EHH590120:EHH590139 ERD590120:ERD590139 FAZ590120:FAZ590139 FKV590120:FKV590139 FUR590120:FUR590139 GEN590120:GEN590139 GOJ590120:GOJ590139 GYF590120:GYF590139 HIB590120:HIB590139 HRX590120:HRX590139 IBT590120:IBT590139 ILP590120:ILP590139 IVL590120:IVL590139 JFH590120:JFH590139 JPD590120:JPD590139 JYZ590120:JYZ590139 KIV590120:KIV590139 KSR590120:KSR590139 LCN590120:LCN590139 LMJ590120:LMJ590139 LWF590120:LWF590139 MGB590120:MGB590139 MPX590120:MPX590139 MZT590120:MZT590139 NJP590120:NJP590139 NTL590120:NTL590139 ODH590120:ODH590139 OND590120:OND590139 OWZ590120:OWZ590139 PGV590120:PGV590139 PQR590120:PQR590139 QAN590120:QAN590139 QKJ590120:QKJ590139 QUF590120:QUF590139 REB590120:REB590139 RNX590120:RNX590139 RXT590120:RXT590139 SHP590120:SHP590139 SRL590120:SRL590139 TBH590120:TBH590139 TLD590120:TLD590139 TUZ590120:TUZ590139 UEV590120:UEV590139 UOR590120:UOR590139 UYN590120:UYN590139 VIJ590120:VIJ590139 VSF590120:VSF590139 WCB590120:WCB590139 WLX590120:WLX590139 WVT590120:WVT590139 JH655656:JH655675 TD655656:TD655675 ACZ655656:ACZ655675 AMV655656:AMV655675 AWR655656:AWR655675 BGN655656:BGN655675 BQJ655656:BQJ655675 CAF655656:CAF655675 CKB655656:CKB655675 CTX655656:CTX655675 DDT655656:DDT655675 DNP655656:DNP655675 DXL655656:DXL655675 EHH655656:EHH655675 ERD655656:ERD655675 FAZ655656:FAZ655675 FKV655656:FKV655675 FUR655656:FUR655675 GEN655656:GEN655675 GOJ655656:GOJ655675 GYF655656:GYF655675 HIB655656:HIB655675 HRX655656:HRX655675 IBT655656:IBT655675 ILP655656:ILP655675 IVL655656:IVL655675 JFH655656:JFH655675 JPD655656:JPD655675 JYZ655656:JYZ655675 KIV655656:KIV655675 KSR655656:KSR655675 LCN655656:LCN655675 LMJ655656:LMJ655675 LWF655656:LWF655675 MGB655656:MGB655675 MPX655656:MPX655675 MZT655656:MZT655675 NJP655656:NJP655675 NTL655656:NTL655675 ODH655656:ODH655675 OND655656:OND655675 OWZ655656:OWZ655675 PGV655656:PGV655675 PQR655656:PQR655675 QAN655656:QAN655675 QKJ655656:QKJ655675 QUF655656:QUF655675 REB655656:REB655675 RNX655656:RNX655675 RXT655656:RXT655675 SHP655656:SHP655675 SRL655656:SRL655675 TBH655656:TBH655675 TLD655656:TLD655675 TUZ655656:TUZ655675 UEV655656:UEV655675 UOR655656:UOR655675 UYN655656:UYN655675 VIJ655656:VIJ655675 VSF655656:VSF655675 WCB655656:WCB655675 WLX655656:WLX655675 WVT655656:WVT655675 JH721192:JH721211 TD721192:TD721211 ACZ721192:ACZ721211 AMV721192:AMV721211 AWR721192:AWR721211 BGN721192:BGN721211 BQJ721192:BQJ721211 CAF721192:CAF721211 CKB721192:CKB721211 CTX721192:CTX721211 DDT721192:DDT721211 DNP721192:DNP721211 DXL721192:DXL721211 EHH721192:EHH721211 ERD721192:ERD721211 FAZ721192:FAZ721211 FKV721192:FKV721211 FUR721192:FUR721211 GEN721192:GEN721211 GOJ721192:GOJ721211 GYF721192:GYF721211 HIB721192:HIB721211 HRX721192:HRX721211 IBT721192:IBT721211 ILP721192:ILP721211 IVL721192:IVL721211 JFH721192:JFH721211 JPD721192:JPD721211 JYZ721192:JYZ721211 KIV721192:KIV721211 KSR721192:KSR721211 LCN721192:LCN721211 LMJ721192:LMJ721211 LWF721192:LWF721211 MGB721192:MGB721211 MPX721192:MPX721211 MZT721192:MZT721211 NJP721192:NJP721211 NTL721192:NTL721211 ODH721192:ODH721211 OND721192:OND721211 OWZ721192:OWZ721211 PGV721192:PGV721211 PQR721192:PQR721211 QAN721192:QAN721211 QKJ721192:QKJ721211 QUF721192:QUF721211 REB721192:REB721211 RNX721192:RNX721211 RXT721192:RXT721211 SHP721192:SHP721211 SRL721192:SRL721211 TBH721192:TBH721211 TLD721192:TLD721211 TUZ721192:TUZ721211 UEV721192:UEV721211 UOR721192:UOR721211 UYN721192:UYN721211 VIJ721192:VIJ721211 VSF721192:VSF721211 WCB721192:WCB721211 WLX721192:WLX721211 WVT721192:WVT721211 JH786728:JH786747 TD786728:TD786747 ACZ786728:ACZ786747 AMV786728:AMV786747 AWR786728:AWR786747 BGN786728:BGN786747 BQJ786728:BQJ786747 CAF786728:CAF786747 CKB786728:CKB786747 CTX786728:CTX786747 DDT786728:DDT786747 DNP786728:DNP786747 DXL786728:DXL786747 EHH786728:EHH786747 ERD786728:ERD786747 FAZ786728:FAZ786747 FKV786728:FKV786747 FUR786728:FUR786747 GEN786728:GEN786747 GOJ786728:GOJ786747 GYF786728:GYF786747 HIB786728:HIB786747 HRX786728:HRX786747 IBT786728:IBT786747 ILP786728:ILP786747 IVL786728:IVL786747 JFH786728:JFH786747 JPD786728:JPD786747 JYZ786728:JYZ786747 KIV786728:KIV786747 KSR786728:KSR786747 LCN786728:LCN786747 LMJ786728:LMJ786747 LWF786728:LWF786747 MGB786728:MGB786747 MPX786728:MPX786747 MZT786728:MZT786747 NJP786728:NJP786747 NTL786728:NTL786747 ODH786728:ODH786747 OND786728:OND786747 OWZ786728:OWZ786747 PGV786728:PGV786747 PQR786728:PQR786747 QAN786728:QAN786747 QKJ786728:QKJ786747 QUF786728:QUF786747 REB786728:REB786747 RNX786728:RNX786747 RXT786728:RXT786747 SHP786728:SHP786747 SRL786728:SRL786747 TBH786728:TBH786747 TLD786728:TLD786747 TUZ786728:TUZ786747 UEV786728:UEV786747 UOR786728:UOR786747 UYN786728:UYN786747 VIJ786728:VIJ786747 VSF786728:VSF786747 WCB786728:WCB786747 WLX786728:WLX786747 WVT786728:WVT786747 JH852264:JH852283 TD852264:TD852283 ACZ852264:ACZ852283 AMV852264:AMV852283 AWR852264:AWR852283 BGN852264:BGN852283 BQJ852264:BQJ852283 CAF852264:CAF852283 CKB852264:CKB852283 CTX852264:CTX852283 DDT852264:DDT852283 DNP852264:DNP852283 DXL852264:DXL852283 EHH852264:EHH852283 ERD852264:ERD852283 FAZ852264:FAZ852283 FKV852264:FKV852283 FUR852264:FUR852283 GEN852264:GEN852283 GOJ852264:GOJ852283 GYF852264:GYF852283 HIB852264:HIB852283 HRX852264:HRX852283 IBT852264:IBT852283 ILP852264:ILP852283 IVL852264:IVL852283 JFH852264:JFH852283 JPD852264:JPD852283 JYZ852264:JYZ852283 KIV852264:KIV852283 KSR852264:KSR852283 LCN852264:LCN852283 LMJ852264:LMJ852283 LWF852264:LWF852283 MGB852264:MGB852283 MPX852264:MPX852283 MZT852264:MZT852283 NJP852264:NJP852283 NTL852264:NTL852283 ODH852264:ODH852283 OND852264:OND852283 OWZ852264:OWZ852283 PGV852264:PGV852283 PQR852264:PQR852283 QAN852264:QAN852283 QKJ852264:QKJ852283 QUF852264:QUF852283 REB852264:REB852283 RNX852264:RNX852283 RXT852264:RXT852283 SHP852264:SHP852283 SRL852264:SRL852283 TBH852264:TBH852283 TLD852264:TLD852283 TUZ852264:TUZ852283 UEV852264:UEV852283 UOR852264:UOR852283 UYN852264:UYN852283 VIJ852264:VIJ852283 VSF852264:VSF852283 WCB852264:WCB852283 WLX852264:WLX852283 WVT852264:WVT852283 JH917800:JH917819 TD917800:TD917819 ACZ917800:ACZ917819 AMV917800:AMV917819 AWR917800:AWR917819 BGN917800:BGN917819 BQJ917800:BQJ917819 CAF917800:CAF917819 CKB917800:CKB917819 CTX917800:CTX917819 DDT917800:DDT917819 DNP917800:DNP917819 DXL917800:DXL917819 EHH917800:EHH917819 ERD917800:ERD917819 FAZ917800:FAZ917819 FKV917800:FKV917819 FUR917800:FUR917819 GEN917800:GEN917819 GOJ917800:GOJ917819 GYF917800:GYF917819 HIB917800:HIB917819 HRX917800:HRX917819 IBT917800:IBT917819 ILP917800:ILP917819 IVL917800:IVL917819 JFH917800:JFH917819 JPD917800:JPD917819 JYZ917800:JYZ917819 KIV917800:KIV917819 KSR917800:KSR917819 LCN917800:LCN917819 LMJ917800:LMJ917819 LWF917800:LWF917819 MGB917800:MGB917819 MPX917800:MPX917819 MZT917800:MZT917819 NJP917800:NJP917819 NTL917800:NTL917819 ODH917800:ODH917819 OND917800:OND917819 OWZ917800:OWZ917819 PGV917800:PGV917819 PQR917800:PQR917819 QAN917800:QAN917819 QKJ917800:QKJ917819 QUF917800:QUF917819 REB917800:REB917819 RNX917800:RNX917819 RXT917800:RXT917819 SHP917800:SHP917819 SRL917800:SRL917819 TBH917800:TBH917819 TLD917800:TLD917819 TUZ917800:TUZ917819 UEV917800:UEV917819 UOR917800:UOR917819 UYN917800:UYN917819 VIJ917800:VIJ917819 VSF917800:VSF917819 WCB917800:WCB917819 WLX917800:WLX917819 WVT917800:WVT917819 JH983336:JH983355 TD983336:TD983355 ACZ983336:ACZ983355 AMV983336:AMV983355 AWR983336:AWR983355 BGN983336:BGN983355 BQJ983336:BQJ983355 CAF983336:CAF983355 CKB983336:CKB983355 CTX983336:CTX983355 DDT983336:DDT983355 DNP983336:DNP983355 DXL983336:DXL983355 EHH983336:EHH983355 ERD983336:ERD983355 FAZ983336:FAZ983355 FKV983336:FKV983355 FUR983336:FUR983355 GEN983336:GEN983355 GOJ983336:GOJ983355 GYF983336:GYF983355 HIB983336:HIB983355 HRX983336:HRX983355 IBT983336:IBT983355 ILP983336:ILP983355 IVL983336:IVL983355 JFH983336:JFH983355 JPD983336:JPD983355 JYZ983336:JYZ983355 KIV983336:KIV983355 KSR983336:KSR983355 LCN983336:LCN983355 LMJ983336:LMJ983355 LWF983336:LWF983355 MGB983336:MGB983355 MPX983336:MPX983355 MZT983336:MZT983355 NJP983336:NJP983355 NTL983336:NTL983355 ODH983336:ODH983355 OND983336:OND983355 OWZ983336:OWZ983355 PGV983336:PGV983355 PQR983336:PQR983355 QAN983336:QAN983355 QKJ983336:QKJ983355 QUF983336:QUF983355 REB983336:REB983355 RNX983336:RNX983355 RXT983336:RXT983355 SHP983336:SHP983355 SRL983336:SRL983355 TBH983336:TBH983355 TLD983336:TLD983355 TUZ983336:TUZ983355 UEV983336:UEV983355 UOR983336:UOR983355 UYN983336:UYN983355 VIJ983336:VIJ983355 VSF983336:VSF983355 WCB983336:WCB983355 WLX983336:WLX983355 JB31:JB32 SX31:SX32 ACT31:ACT32 AMP31:AMP32 AWL31:AWL32 BGH31:BGH32 BQD31:BQD32 BZZ31:BZZ32 CJV31:CJV32 CTR31:CTR32 DDN31:DDN32 DNJ31:DNJ32 DXF31:DXF32 EHB31:EHB32 EQX31:EQX32 FAT31:FAT32 FKP31:FKP32 FUL31:FUL32 GEH31:GEH32 GOD31:GOD32 GXZ31:GXZ32 HHV31:HHV32 HRR31:HRR32 IBN31:IBN32 ILJ31:ILJ32 IVF31:IVF32 JFB31:JFB32 JOX31:JOX32 JYT31:JYT32 KIP31:KIP32 KSL31:KSL32 LCH31:LCH32 LMD31:LMD32 LVZ31:LVZ32 MFV31:MFV32 MPR31:MPR32 MZN31:MZN32 NJJ31:NJJ32 NTF31:NTF32 ODB31:ODB32 OMX31:OMX32 OWT31:OWT32 PGP31:PGP32 PQL31:PQL32 QAH31:QAH32 QKD31:QKD32 QTZ31:QTZ32 RDV31:RDV32 RNR31:RNR32 RXN31:RXN32 SHJ31:SHJ32 SRF31:SRF32 TBB31:TBB32 TKX31:TKX32 TUT31:TUT32 UEP31:UEP32 UOL31:UOL32 UYH31:UYH32 VID31:VID32 VRZ31:VRZ32 WBV31:WBV32 WLR31:WLR32 WVN31:WVN32 JE31:JE32 TA31:TA32 ACW31:ACW32 AMS31:AMS32 AWO31:AWO32 BGK31:BGK32 BQG31:BQG32 CAC31:CAC32 CJY31:CJY32 CTU31:CTU32 DDQ31:DDQ32 DNM31:DNM32 DXI31:DXI32 EHE31:EHE32 ERA31:ERA32 FAW31:FAW32 FKS31:FKS32 FUO31:FUO32 GEK31:GEK32 GOG31:GOG32 GYC31:GYC32 HHY31:HHY32 HRU31:HRU32 IBQ31:IBQ32 ILM31:ILM32 IVI31:IVI32 JFE31:JFE32 JPA31:JPA32 JYW31:JYW32 KIS31:KIS32 KSO31:KSO32 LCK31:LCK32 LMG31:LMG32 LWC31:LWC32 MFY31:MFY32 MPU31:MPU32 MZQ31:MZQ32 NJM31:NJM32 NTI31:NTI32 ODE31:ODE32 ONA31:ONA32 OWW31:OWW32 PGS31:PGS32 PQO31:PQO32 QAK31:QAK32 QKG31:QKG32 QUC31:QUC32 RDY31:RDY32 RNU31:RNU32 RXQ31:RXQ32 SHM31:SHM32 SRI31:SRI32 TBE31:TBE32 TLA31:TLA32 TUW31:TUW32 UES31:UES32 UOO31:UOO32 UYK31:UYK32 VIG31:VIG32 VSC31:VSC32 WBY31:WBY32 WLU31:WLU32 WVQ31:WVQ32 IZ31:IZ32 SV31:SV32 ACR31:ACR32 AMN31:AMN32 AWJ31:AWJ32 BGF31:BGF32 BQB31:BQB32 BZX31:BZX32 CJT31:CJT32 CTP31:CTP32 DDL31:DDL32 DNH31:DNH32 DXD31:DXD32 EGZ31:EGZ32 EQV31:EQV32 FAR31:FAR32 FKN31:FKN32 FUJ31:FUJ32 GEF31:GEF32 GOB31:GOB32 GXX31:GXX32 HHT31:HHT32 HRP31:HRP32 IBL31:IBL32 ILH31:ILH32 IVD31:IVD32 JEZ31:JEZ32 JOV31:JOV32 JYR31:JYR32 KIN31:KIN32 KSJ31:KSJ32 LCF31:LCF32 LMB31:LMB32 LVX31:LVX32 MFT31:MFT32 MPP31:MPP32 MZL31:MZL32 NJH31:NJH32 NTD31:NTD32 OCZ31:OCZ32 OMV31:OMV32 OWR31:OWR32 PGN31:PGN32 PQJ31:PQJ32 QAF31:QAF32 QKB31:QKB32 QTX31:QTX32 RDT31:RDT32 RNP31:RNP32 RXL31:RXL32 SHH31:SHH32 SRD31:SRD32 TAZ31:TAZ32 TKV31:TKV32 TUR31:TUR32 UEN31:UEN32 UOJ31:UOJ32 UYF31:UYF32 VIB31:VIB32 VRX31:VRX32 WBT31:WBT32 WLP31:WLP32 WVL31:WVL32 JH31:JH32 TD31:TD32 ACZ31:ACZ32 AMV31:AMV32 AWR31:AWR32 BGN31:BGN32 BQJ31:BQJ32 CAF31:CAF32 CKB31:CKB32 CTX31:CTX32 DDT31:DDT32 DNP31:DNP32 DXL31:DXL32 EHH31:EHH32 ERD31:ERD32 FAZ31:FAZ32 FKV31:FKV32 FUR31:FUR32 GEN31:GEN32 GOJ31:GOJ32 GYF31:GYF32 HIB31:HIB32 HRX31:HRX32 IBT31:IBT32 ILP31:ILP32 IVL31:IVL32 JFH31:JFH32 JPD31:JPD32 JYZ31:JYZ32 KIV31:KIV32 KSR31:KSR32 LCN31:LCN32 LMJ31:LMJ32 LWF31:LWF32 MGB31:MGB32 MPX31:MPX32 MZT31:MZT32 NJP31:NJP32 NTL31:NTL32 ODH31:ODH32 OND31:OND32 OWZ31:OWZ32 PGV31:PGV32 PQR31:PQR32 QAN31:QAN32 QKJ31:QKJ32 QUF31:QUF32 REB31:REB32 RNX31:RNX32 RXT31:RXT32 SHP31:SHP32 SRL31:SRL32 TBH31:TBH32 TLD31:TLD32 TUZ31:TUZ32 UEV31:UEV32 UOR31:UOR32 UYN31:UYN32 VIJ31:VIJ32 VSF31:VSF32 WCB31:WCB32 WLX31:WLX32 WVT31:WVT32 P14:P67 P158:P340 SX35:SX321 ACT35:ACT321 AMP35:AMP321 AWL35:AWL321 BGH35:BGH321 BQD35:BQD321 BZZ35:BZZ321 CJV35:CJV321 CTR35:CTR321 DDN35:DDN321 DNJ35:DNJ321 DXF35:DXF321 EHB35:EHB321 EQX35:EQX321 FAT35:FAT321 FKP35:FKP321 FUL35:FUL321 GEH35:GEH321 GOD35:GOD321 GXZ35:GXZ321 HHV35:HHV321 HRR35:HRR321 IBN35:IBN321 ILJ35:ILJ321 IVF35:IVF321 JFB35:JFB321 JOX35:JOX321 JYT35:JYT321 KIP35:KIP321 KSL35:KSL321 LCH35:LCH321 LMD35:LMD321 LVZ35:LVZ321 MFV35:MFV321 MPR35:MPR321 MZN35:MZN321 NJJ35:NJJ321 NTF35:NTF321 ODB35:ODB321 OMX35:OMX321 OWT35:OWT321 PGP35:PGP321 PQL35:PQL321 QAH35:QAH321 QKD35:QKD321 QTZ35:QTZ321 RDV35:RDV321 RNR35:RNR321 RXN35:RXN321 SHJ35:SHJ321 SRF35:SRF321 TBB35:TBB321 TKX35:TKX321 TUT35:TUT321 UEP35:UEP321 UOL35:UOL321 UYH35:UYH321 VID35:VID321 VRZ35:VRZ321 WBV35:WBV321 WLR35:WLR321 WVN35:WVN321 JE35:JE321 TA35:TA321 ACW35:ACW321 AMS35:AMS321 AWO35:AWO321 BGK35:BGK321 BQG35:BQG321 CAC35:CAC321 CJY35:CJY321 CTU35:CTU321 DDQ35:DDQ321 DNM35:DNM321 DXI35:DXI321 EHE35:EHE321 ERA35:ERA321 FAW35:FAW321 FKS35:FKS321 FUO35:FUO321 GEK35:GEK321 GOG35:GOG321 GYC35:GYC321 HHY35:HHY321 HRU35:HRU321 IBQ35:IBQ321 ILM35:ILM321 IVI35:IVI321 JFE35:JFE321 JPA35:JPA321 JYW35:JYW321 KIS35:KIS321 KSO35:KSO321 LCK35:LCK321 LMG35:LMG321 LWC35:LWC321 MFY35:MFY321 MPU35:MPU321 MZQ35:MZQ321 NJM35:NJM321 NTI35:NTI321 ODE35:ODE321 ONA35:ONA321 OWW35:OWW321 PGS35:PGS321 PQO35:PQO321 QAK35:QAK321 QKG35:QKG321 QUC35:QUC321 RDY35:RDY321 RNU35:RNU321 RXQ35:RXQ321 SHM35:SHM321 SRI35:SRI321 TBE35:TBE321 TLA35:TLA321 TUW35:TUW321 UES35:UES321 UOO35:UOO321 UYK35:UYK321 VIG35:VIG321 VSC35:VSC321 WBY35:WBY321 WLU35:WLU321 WVQ35:WVQ321 IZ35:IZ321 SV35:SV321 ACR35:ACR321 AMN35:AMN321 AWJ35:AWJ321 BGF35:BGF321 BQB35:BQB321 BZX35:BZX321 CJT35:CJT321 CTP35:CTP321 DDL35:DDL321 DNH35:DNH321 DXD35:DXD321 EGZ35:EGZ321 EQV35:EQV321 FAR35:FAR321 FKN35:FKN321 FUJ35:FUJ321 GEF35:GEF321 GOB35:GOB321 GXX35:GXX321 HHT35:HHT321 HRP35:HRP321 IBL35:IBL321 ILH35:ILH321 IVD35:IVD321 JEZ35:JEZ321 JOV35:JOV321 JYR35:JYR321 KIN35:KIN321 KSJ35:KSJ321 LCF35:LCF321 LMB35:LMB321 LVX35:LVX321 MFT35:MFT321 MPP35:MPP321 MZL35:MZL321 NJH35:NJH321 NTD35:NTD321 OCZ35:OCZ321 OMV35:OMV321 OWR35:OWR321 PGN35:PGN321 PQJ35:PQJ321 QAF35:QAF321 QKB35:QKB321 QTX35:QTX321 RDT35:RDT321 RNP35:RNP321 RXL35:RXL321 SHH35:SHH321 SRD35:SRD321 TAZ35:TAZ321 TKV35:TKV321 TUR35:TUR321 UEN35:UEN321 UOJ35:UOJ321 UYF35:UYF321 VIB35:VIB321 VRX35:VRX321 WBT35:WBT321 WLP35:WLP321 WVL35:WVL321 JH35:JH321 TD35:TD321 ACZ35:ACZ321 AMV35:AMV321 AWR35:AWR321 BGN35:BGN321 BQJ35:BQJ321 CAF35:CAF321 CKB35:CKB321 CTX35:CTX321 DDT35:DDT321 DNP35:DNP321 DXL35:DXL321 EHH35:EHH321 ERD35:ERD321 FAZ35:FAZ321 FKV35:FKV321 FUR35:FUR321 GEN35:GEN321 GOJ35:GOJ321 GYF35:GYF321 HIB35:HIB321 HRX35:HRX321 IBT35:IBT321 ILP35:ILP321 IVL35:IVL321 JFH35:JFH321 JPD35:JPD321 JYZ35:JYZ321 KIV35:KIV321 KSR35:KSR321 LCN35:LCN321 LMJ35:LMJ321 LWF35:LWF321 MGB35:MGB321 MPX35:MPX321 MZT35:MZT321 NJP35:NJP321 NTL35:NTL321 ODH35:ODH321 OND35:OND321 OWZ35:OWZ321 PGV35:PGV321 PQR35:PQR321 QAN35:QAN321 QKJ35:QKJ321 QUF35:QUF321 REB35:REB321 RNX35:RNX321 RXT35:RXT321 SHP35:SHP321 SRL35:SRL321 TBH35:TBH321 TLD35:TLD321 TUZ35:TUZ321 UEV35:UEV321 UOR35:UOR321 UYN35:UYN321 VIJ35:VIJ321 VSF35:VSF321 WCB35:WCB321 WLX35:WLX321 WVT35:WVT321 JB35:JB321 N14:N340 P70:P154" xr:uid="{2A8380C4-E72C-4E87-899B-DD3966EAACEA}">
      <formula1>"$/GJ/Day, $/GJ"</formula1>
    </dataValidation>
    <dataValidation type="list" allowBlank="1" showInputMessage="1" showErrorMessage="1" sqref="WVB983336:WVB983355 D65832:D65851 IP65832:IP65851 SL65832:SL65851 ACH65832:ACH65851 AMD65832:AMD65851 AVZ65832:AVZ65851 BFV65832:BFV65851 BPR65832:BPR65851 BZN65832:BZN65851 CJJ65832:CJJ65851 CTF65832:CTF65851 DDB65832:DDB65851 DMX65832:DMX65851 DWT65832:DWT65851 EGP65832:EGP65851 EQL65832:EQL65851 FAH65832:FAH65851 FKD65832:FKD65851 FTZ65832:FTZ65851 GDV65832:GDV65851 GNR65832:GNR65851 GXN65832:GXN65851 HHJ65832:HHJ65851 HRF65832:HRF65851 IBB65832:IBB65851 IKX65832:IKX65851 IUT65832:IUT65851 JEP65832:JEP65851 JOL65832:JOL65851 JYH65832:JYH65851 KID65832:KID65851 KRZ65832:KRZ65851 LBV65832:LBV65851 LLR65832:LLR65851 LVN65832:LVN65851 MFJ65832:MFJ65851 MPF65832:MPF65851 MZB65832:MZB65851 NIX65832:NIX65851 NST65832:NST65851 OCP65832:OCP65851 OML65832:OML65851 OWH65832:OWH65851 PGD65832:PGD65851 PPZ65832:PPZ65851 PZV65832:PZV65851 QJR65832:QJR65851 QTN65832:QTN65851 RDJ65832:RDJ65851 RNF65832:RNF65851 RXB65832:RXB65851 SGX65832:SGX65851 SQT65832:SQT65851 TAP65832:TAP65851 TKL65832:TKL65851 TUH65832:TUH65851 UED65832:UED65851 UNZ65832:UNZ65851 UXV65832:UXV65851 VHR65832:VHR65851 VRN65832:VRN65851 WBJ65832:WBJ65851 WLF65832:WLF65851 WVB65832:WVB65851 D131368:D131387 IP131368:IP131387 SL131368:SL131387 ACH131368:ACH131387 AMD131368:AMD131387 AVZ131368:AVZ131387 BFV131368:BFV131387 BPR131368:BPR131387 BZN131368:BZN131387 CJJ131368:CJJ131387 CTF131368:CTF131387 DDB131368:DDB131387 DMX131368:DMX131387 DWT131368:DWT131387 EGP131368:EGP131387 EQL131368:EQL131387 FAH131368:FAH131387 FKD131368:FKD131387 FTZ131368:FTZ131387 GDV131368:GDV131387 GNR131368:GNR131387 GXN131368:GXN131387 HHJ131368:HHJ131387 HRF131368:HRF131387 IBB131368:IBB131387 IKX131368:IKX131387 IUT131368:IUT131387 JEP131368:JEP131387 JOL131368:JOL131387 JYH131368:JYH131387 KID131368:KID131387 KRZ131368:KRZ131387 LBV131368:LBV131387 LLR131368:LLR131387 LVN131368:LVN131387 MFJ131368:MFJ131387 MPF131368:MPF131387 MZB131368:MZB131387 NIX131368:NIX131387 NST131368:NST131387 OCP131368:OCP131387 OML131368:OML131387 OWH131368:OWH131387 PGD131368:PGD131387 PPZ131368:PPZ131387 PZV131368:PZV131387 QJR131368:QJR131387 QTN131368:QTN131387 RDJ131368:RDJ131387 RNF131368:RNF131387 RXB131368:RXB131387 SGX131368:SGX131387 SQT131368:SQT131387 TAP131368:TAP131387 TKL131368:TKL131387 TUH131368:TUH131387 UED131368:UED131387 UNZ131368:UNZ131387 UXV131368:UXV131387 VHR131368:VHR131387 VRN131368:VRN131387 WBJ131368:WBJ131387 WLF131368:WLF131387 WVB131368:WVB131387 D196904:D196923 IP196904:IP196923 SL196904:SL196923 ACH196904:ACH196923 AMD196904:AMD196923 AVZ196904:AVZ196923 BFV196904:BFV196923 BPR196904:BPR196923 BZN196904:BZN196923 CJJ196904:CJJ196923 CTF196904:CTF196923 DDB196904:DDB196923 DMX196904:DMX196923 DWT196904:DWT196923 EGP196904:EGP196923 EQL196904:EQL196923 FAH196904:FAH196923 FKD196904:FKD196923 FTZ196904:FTZ196923 GDV196904:GDV196923 GNR196904:GNR196923 GXN196904:GXN196923 HHJ196904:HHJ196923 HRF196904:HRF196923 IBB196904:IBB196923 IKX196904:IKX196923 IUT196904:IUT196923 JEP196904:JEP196923 JOL196904:JOL196923 JYH196904:JYH196923 KID196904:KID196923 KRZ196904:KRZ196923 LBV196904:LBV196923 LLR196904:LLR196923 LVN196904:LVN196923 MFJ196904:MFJ196923 MPF196904:MPF196923 MZB196904:MZB196923 NIX196904:NIX196923 NST196904:NST196923 OCP196904:OCP196923 OML196904:OML196923 OWH196904:OWH196923 PGD196904:PGD196923 PPZ196904:PPZ196923 PZV196904:PZV196923 QJR196904:QJR196923 QTN196904:QTN196923 RDJ196904:RDJ196923 RNF196904:RNF196923 RXB196904:RXB196923 SGX196904:SGX196923 SQT196904:SQT196923 TAP196904:TAP196923 TKL196904:TKL196923 TUH196904:TUH196923 UED196904:UED196923 UNZ196904:UNZ196923 UXV196904:UXV196923 VHR196904:VHR196923 VRN196904:VRN196923 WBJ196904:WBJ196923 WLF196904:WLF196923 WVB196904:WVB196923 D262440:D262459 IP262440:IP262459 SL262440:SL262459 ACH262440:ACH262459 AMD262440:AMD262459 AVZ262440:AVZ262459 BFV262440:BFV262459 BPR262440:BPR262459 BZN262440:BZN262459 CJJ262440:CJJ262459 CTF262440:CTF262459 DDB262440:DDB262459 DMX262440:DMX262459 DWT262440:DWT262459 EGP262440:EGP262459 EQL262440:EQL262459 FAH262440:FAH262459 FKD262440:FKD262459 FTZ262440:FTZ262459 GDV262440:GDV262459 GNR262440:GNR262459 GXN262440:GXN262459 HHJ262440:HHJ262459 HRF262440:HRF262459 IBB262440:IBB262459 IKX262440:IKX262459 IUT262440:IUT262459 JEP262440:JEP262459 JOL262440:JOL262459 JYH262440:JYH262459 KID262440:KID262459 KRZ262440:KRZ262459 LBV262440:LBV262459 LLR262440:LLR262459 LVN262440:LVN262459 MFJ262440:MFJ262459 MPF262440:MPF262459 MZB262440:MZB262459 NIX262440:NIX262459 NST262440:NST262459 OCP262440:OCP262459 OML262440:OML262459 OWH262440:OWH262459 PGD262440:PGD262459 PPZ262440:PPZ262459 PZV262440:PZV262459 QJR262440:QJR262459 QTN262440:QTN262459 RDJ262440:RDJ262459 RNF262440:RNF262459 RXB262440:RXB262459 SGX262440:SGX262459 SQT262440:SQT262459 TAP262440:TAP262459 TKL262440:TKL262459 TUH262440:TUH262459 UED262440:UED262459 UNZ262440:UNZ262459 UXV262440:UXV262459 VHR262440:VHR262459 VRN262440:VRN262459 WBJ262440:WBJ262459 WLF262440:WLF262459 WVB262440:WVB262459 D327976:D327995 IP327976:IP327995 SL327976:SL327995 ACH327976:ACH327995 AMD327976:AMD327995 AVZ327976:AVZ327995 BFV327976:BFV327995 BPR327976:BPR327995 BZN327976:BZN327995 CJJ327976:CJJ327995 CTF327976:CTF327995 DDB327976:DDB327995 DMX327976:DMX327995 DWT327976:DWT327995 EGP327976:EGP327995 EQL327976:EQL327995 FAH327976:FAH327995 FKD327976:FKD327995 FTZ327976:FTZ327995 GDV327976:GDV327995 GNR327976:GNR327995 GXN327976:GXN327995 HHJ327976:HHJ327995 HRF327976:HRF327995 IBB327976:IBB327995 IKX327976:IKX327995 IUT327976:IUT327995 JEP327976:JEP327995 JOL327976:JOL327995 JYH327976:JYH327995 KID327976:KID327995 KRZ327976:KRZ327995 LBV327976:LBV327995 LLR327976:LLR327995 LVN327976:LVN327995 MFJ327976:MFJ327995 MPF327976:MPF327995 MZB327976:MZB327995 NIX327976:NIX327995 NST327976:NST327995 OCP327976:OCP327995 OML327976:OML327995 OWH327976:OWH327995 PGD327976:PGD327995 PPZ327976:PPZ327995 PZV327976:PZV327995 QJR327976:QJR327995 QTN327976:QTN327995 RDJ327976:RDJ327995 RNF327976:RNF327995 RXB327976:RXB327995 SGX327976:SGX327995 SQT327976:SQT327995 TAP327976:TAP327995 TKL327976:TKL327995 TUH327976:TUH327995 UED327976:UED327995 UNZ327976:UNZ327995 UXV327976:UXV327995 VHR327976:VHR327995 VRN327976:VRN327995 WBJ327976:WBJ327995 WLF327976:WLF327995 WVB327976:WVB327995 D393512:D393531 IP393512:IP393531 SL393512:SL393531 ACH393512:ACH393531 AMD393512:AMD393531 AVZ393512:AVZ393531 BFV393512:BFV393531 BPR393512:BPR393531 BZN393512:BZN393531 CJJ393512:CJJ393531 CTF393512:CTF393531 DDB393512:DDB393531 DMX393512:DMX393531 DWT393512:DWT393531 EGP393512:EGP393531 EQL393512:EQL393531 FAH393512:FAH393531 FKD393512:FKD393531 FTZ393512:FTZ393531 GDV393512:GDV393531 GNR393512:GNR393531 GXN393512:GXN393531 HHJ393512:HHJ393531 HRF393512:HRF393531 IBB393512:IBB393531 IKX393512:IKX393531 IUT393512:IUT393531 JEP393512:JEP393531 JOL393512:JOL393531 JYH393512:JYH393531 KID393512:KID393531 KRZ393512:KRZ393531 LBV393512:LBV393531 LLR393512:LLR393531 LVN393512:LVN393531 MFJ393512:MFJ393531 MPF393512:MPF393531 MZB393512:MZB393531 NIX393512:NIX393531 NST393512:NST393531 OCP393512:OCP393531 OML393512:OML393531 OWH393512:OWH393531 PGD393512:PGD393531 PPZ393512:PPZ393531 PZV393512:PZV393531 QJR393512:QJR393531 QTN393512:QTN393531 RDJ393512:RDJ393531 RNF393512:RNF393531 RXB393512:RXB393531 SGX393512:SGX393531 SQT393512:SQT393531 TAP393512:TAP393531 TKL393512:TKL393531 TUH393512:TUH393531 UED393512:UED393531 UNZ393512:UNZ393531 UXV393512:UXV393531 VHR393512:VHR393531 VRN393512:VRN393531 WBJ393512:WBJ393531 WLF393512:WLF393531 WVB393512:WVB393531 D459048:D459067 IP459048:IP459067 SL459048:SL459067 ACH459048:ACH459067 AMD459048:AMD459067 AVZ459048:AVZ459067 BFV459048:BFV459067 BPR459048:BPR459067 BZN459048:BZN459067 CJJ459048:CJJ459067 CTF459048:CTF459067 DDB459048:DDB459067 DMX459048:DMX459067 DWT459048:DWT459067 EGP459048:EGP459067 EQL459048:EQL459067 FAH459048:FAH459067 FKD459048:FKD459067 FTZ459048:FTZ459067 GDV459048:GDV459067 GNR459048:GNR459067 GXN459048:GXN459067 HHJ459048:HHJ459067 HRF459048:HRF459067 IBB459048:IBB459067 IKX459048:IKX459067 IUT459048:IUT459067 JEP459048:JEP459067 JOL459048:JOL459067 JYH459048:JYH459067 KID459048:KID459067 KRZ459048:KRZ459067 LBV459048:LBV459067 LLR459048:LLR459067 LVN459048:LVN459067 MFJ459048:MFJ459067 MPF459048:MPF459067 MZB459048:MZB459067 NIX459048:NIX459067 NST459048:NST459067 OCP459048:OCP459067 OML459048:OML459067 OWH459048:OWH459067 PGD459048:PGD459067 PPZ459048:PPZ459067 PZV459048:PZV459067 QJR459048:QJR459067 QTN459048:QTN459067 RDJ459048:RDJ459067 RNF459048:RNF459067 RXB459048:RXB459067 SGX459048:SGX459067 SQT459048:SQT459067 TAP459048:TAP459067 TKL459048:TKL459067 TUH459048:TUH459067 UED459048:UED459067 UNZ459048:UNZ459067 UXV459048:UXV459067 VHR459048:VHR459067 VRN459048:VRN459067 WBJ459048:WBJ459067 WLF459048:WLF459067 WVB459048:WVB459067 D524584:D524603 IP524584:IP524603 SL524584:SL524603 ACH524584:ACH524603 AMD524584:AMD524603 AVZ524584:AVZ524603 BFV524584:BFV524603 BPR524584:BPR524603 BZN524584:BZN524603 CJJ524584:CJJ524603 CTF524584:CTF524603 DDB524584:DDB524603 DMX524584:DMX524603 DWT524584:DWT524603 EGP524584:EGP524603 EQL524584:EQL524603 FAH524584:FAH524603 FKD524584:FKD524603 FTZ524584:FTZ524603 GDV524584:GDV524603 GNR524584:GNR524603 GXN524584:GXN524603 HHJ524584:HHJ524603 HRF524584:HRF524603 IBB524584:IBB524603 IKX524584:IKX524603 IUT524584:IUT524603 JEP524584:JEP524603 JOL524584:JOL524603 JYH524584:JYH524603 KID524584:KID524603 KRZ524584:KRZ524603 LBV524584:LBV524603 LLR524584:LLR524603 LVN524584:LVN524603 MFJ524584:MFJ524603 MPF524584:MPF524603 MZB524584:MZB524603 NIX524584:NIX524603 NST524584:NST524603 OCP524584:OCP524603 OML524584:OML524603 OWH524584:OWH524603 PGD524584:PGD524603 PPZ524584:PPZ524603 PZV524584:PZV524603 QJR524584:QJR524603 QTN524584:QTN524603 RDJ524584:RDJ524603 RNF524584:RNF524603 RXB524584:RXB524603 SGX524584:SGX524603 SQT524584:SQT524603 TAP524584:TAP524603 TKL524584:TKL524603 TUH524584:TUH524603 UED524584:UED524603 UNZ524584:UNZ524603 UXV524584:UXV524603 VHR524584:VHR524603 VRN524584:VRN524603 WBJ524584:WBJ524603 WLF524584:WLF524603 WVB524584:WVB524603 D590120:D590139 IP590120:IP590139 SL590120:SL590139 ACH590120:ACH590139 AMD590120:AMD590139 AVZ590120:AVZ590139 BFV590120:BFV590139 BPR590120:BPR590139 BZN590120:BZN590139 CJJ590120:CJJ590139 CTF590120:CTF590139 DDB590120:DDB590139 DMX590120:DMX590139 DWT590120:DWT590139 EGP590120:EGP590139 EQL590120:EQL590139 FAH590120:FAH590139 FKD590120:FKD590139 FTZ590120:FTZ590139 GDV590120:GDV590139 GNR590120:GNR590139 GXN590120:GXN590139 HHJ590120:HHJ590139 HRF590120:HRF590139 IBB590120:IBB590139 IKX590120:IKX590139 IUT590120:IUT590139 JEP590120:JEP590139 JOL590120:JOL590139 JYH590120:JYH590139 KID590120:KID590139 KRZ590120:KRZ590139 LBV590120:LBV590139 LLR590120:LLR590139 LVN590120:LVN590139 MFJ590120:MFJ590139 MPF590120:MPF590139 MZB590120:MZB590139 NIX590120:NIX590139 NST590120:NST590139 OCP590120:OCP590139 OML590120:OML590139 OWH590120:OWH590139 PGD590120:PGD590139 PPZ590120:PPZ590139 PZV590120:PZV590139 QJR590120:QJR590139 QTN590120:QTN590139 RDJ590120:RDJ590139 RNF590120:RNF590139 RXB590120:RXB590139 SGX590120:SGX590139 SQT590120:SQT590139 TAP590120:TAP590139 TKL590120:TKL590139 TUH590120:TUH590139 UED590120:UED590139 UNZ590120:UNZ590139 UXV590120:UXV590139 VHR590120:VHR590139 VRN590120:VRN590139 WBJ590120:WBJ590139 WLF590120:WLF590139 WVB590120:WVB590139 D655656:D655675 IP655656:IP655675 SL655656:SL655675 ACH655656:ACH655675 AMD655656:AMD655675 AVZ655656:AVZ655675 BFV655656:BFV655675 BPR655656:BPR655675 BZN655656:BZN655675 CJJ655656:CJJ655675 CTF655656:CTF655675 DDB655656:DDB655675 DMX655656:DMX655675 DWT655656:DWT655675 EGP655656:EGP655675 EQL655656:EQL655675 FAH655656:FAH655675 FKD655656:FKD655675 FTZ655656:FTZ655675 GDV655656:GDV655675 GNR655656:GNR655675 GXN655656:GXN655675 HHJ655656:HHJ655675 HRF655656:HRF655675 IBB655656:IBB655675 IKX655656:IKX655675 IUT655656:IUT655675 JEP655656:JEP655675 JOL655656:JOL655675 JYH655656:JYH655675 KID655656:KID655675 KRZ655656:KRZ655675 LBV655656:LBV655675 LLR655656:LLR655675 LVN655656:LVN655675 MFJ655656:MFJ655675 MPF655656:MPF655675 MZB655656:MZB655675 NIX655656:NIX655675 NST655656:NST655675 OCP655656:OCP655675 OML655656:OML655675 OWH655656:OWH655675 PGD655656:PGD655675 PPZ655656:PPZ655675 PZV655656:PZV655675 QJR655656:QJR655675 QTN655656:QTN655675 RDJ655656:RDJ655675 RNF655656:RNF655675 RXB655656:RXB655675 SGX655656:SGX655675 SQT655656:SQT655675 TAP655656:TAP655675 TKL655656:TKL655675 TUH655656:TUH655675 UED655656:UED655675 UNZ655656:UNZ655675 UXV655656:UXV655675 VHR655656:VHR655675 VRN655656:VRN655675 WBJ655656:WBJ655675 WLF655656:WLF655675 WVB655656:WVB655675 D721192:D721211 IP721192:IP721211 SL721192:SL721211 ACH721192:ACH721211 AMD721192:AMD721211 AVZ721192:AVZ721211 BFV721192:BFV721211 BPR721192:BPR721211 BZN721192:BZN721211 CJJ721192:CJJ721211 CTF721192:CTF721211 DDB721192:DDB721211 DMX721192:DMX721211 DWT721192:DWT721211 EGP721192:EGP721211 EQL721192:EQL721211 FAH721192:FAH721211 FKD721192:FKD721211 FTZ721192:FTZ721211 GDV721192:GDV721211 GNR721192:GNR721211 GXN721192:GXN721211 HHJ721192:HHJ721211 HRF721192:HRF721211 IBB721192:IBB721211 IKX721192:IKX721211 IUT721192:IUT721211 JEP721192:JEP721211 JOL721192:JOL721211 JYH721192:JYH721211 KID721192:KID721211 KRZ721192:KRZ721211 LBV721192:LBV721211 LLR721192:LLR721211 LVN721192:LVN721211 MFJ721192:MFJ721211 MPF721192:MPF721211 MZB721192:MZB721211 NIX721192:NIX721211 NST721192:NST721211 OCP721192:OCP721211 OML721192:OML721211 OWH721192:OWH721211 PGD721192:PGD721211 PPZ721192:PPZ721211 PZV721192:PZV721211 QJR721192:QJR721211 QTN721192:QTN721211 RDJ721192:RDJ721211 RNF721192:RNF721211 RXB721192:RXB721211 SGX721192:SGX721211 SQT721192:SQT721211 TAP721192:TAP721211 TKL721192:TKL721211 TUH721192:TUH721211 UED721192:UED721211 UNZ721192:UNZ721211 UXV721192:UXV721211 VHR721192:VHR721211 VRN721192:VRN721211 WBJ721192:WBJ721211 WLF721192:WLF721211 WVB721192:WVB721211 D786728:D786747 IP786728:IP786747 SL786728:SL786747 ACH786728:ACH786747 AMD786728:AMD786747 AVZ786728:AVZ786747 BFV786728:BFV786747 BPR786728:BPR786747 BZN786728:BZN786747 CJJ786728:CJJ786747 CTF786728:CTF786747 DDB786728:DDB786747 DMX786728:DMX786747 DWT786728:DWT786747 EGP786728:EGP786747 EQL786728:EQL786747 FAH786728:FAH786747 FKD786728:FKD786747 FTZ786728:FTZ786747 GDV786728:GDV786747 GNR786728:GNR786747 GXN786728:GXN786747 HHJ786728:HHJ786747 HRF786728:HRF786747 IBB786728:IBB786747 IKX786728:IKX786747 IUT786728:IUT786747 JEP786728:JEP786747 JOL786728:JOL786747 JYH786728:JYH786747 KID786728:KID786747 KRZ786728:KRZ786747 LBV786728:LBV786747 LLR786728:LLR786747 LVN786728:LVN786747 MFJ786728:MFJ786747 MPF786728:MPF786747 MZB786728:MZB786747 NIX786728:NIX786747 NST786728:NST786747 OCP786728:OCP786747 OML786728:OML786747 OWH786728:OWH786747 PGD786728:PGD786747 PPZ786728:PPZ786747 PZV786728:PZV786747 QJR786728:QJR786747 QTN786728:QTN786747 RDJ786728:RDJ786747 RNF786728:RNF786747 RXB786728:RXB786747 SGX786728:SGX786747 SQT786728:SQT786747 TAP786728:TAP786747 TKL786728:TKL786747 TUH786728:TUH786747 UED786728:UED786747 UNZ786728:UNZ786747 UXV786728:UXV786747 VHR786728:VHR786747 VRN786728:VRN786747 WBJ786728:WBJ786747 WLF786728:WLF786747 WVB786728:WVB786747 D852264:D852283 IP852264:IP852283 SL852264:SL852283 ACH852264:ACH852283 AMD852264:AMD852283 AVZ852264:AVZ852283 BFV852264:BFV852283 BPR852264:BPR852283 BZN852264:BZN852283 CJJ852264:CJJ852283 CTF852264:CTF852283 DDB852264:DDB852283 DMX852264:DMX852283 DWT852264:DWT852283 EGP852264:EGP852283 EQL852264:EQL852283 FAH852264:FAH852283 FKD852264:FKD852283 FTZ852264:FTZ852283 GDV852264:GDV852283 GNR852264:GNR852283 GXN852264:GXN852283 HHJ852264:HHJ852283 HRF852264:HRF852283 IBB852264:IBB852283 IKX852264:IKX852283 IUT852264:IUT852283 JEP852264:JEP852283 JOL852264:JOL852283 JYH852264:JYH852283 KID852264:KID852283 KRZ852264:KRZ852283 LBV852264:LBV852283 LLR852264:LLR852283 LVN852264:LVN852283 MFJ852264:MFJ852283 MPF852264:MPF852283 MZB852264:MZB852283 NIX852264:NIX852283 NST852264:NST852283 OCP852264:OCP852283 OML852264:OML852283 OWH852264:OWH852283 PGD852264:PGD852283 PPZ852264:PPZ852283 PZV852264:PZV852283 QJR852264:QJR852283 QTN852264:QTN852283 RDJ852264:RDJ852283 RNF852264:RNF852283 RXB852264:RXB852283 SGX852264:SGX852283 SQT852264:SQT852283 TAP852264:TAP852283 TKL852264:TKL852283 TUH852264:TUH852283 UED852264:UED852283 UNZ852264:UNZ852283 UXV852264:UXV852283 VHR852264:VHR852283 VRN852264:VRN852283 WBJ852264:WBJ852283 WLF852264:WLF852283 WVB852264:WVB852283 D917800:D917819 IP917800:IP917819 SL917800:SL917819 ACH917800:ACH917819 AMD917800:AMD917819 AVZ917800:AVZ917819 BFV917800:BFV917819 BPR917800:BPR917819 BZN917800:BZN917819 CJJ917800:CJJ917819 CTF917800:CTF917819 DDB917800:DDB917819 DMX917800:DMX917819 DWT917800:DWT917819 EGP917800:EGP917819 EQL917800:EQL917819 FAH917800:FAH917819 FKD917800:FKD917819 FTZ917800:FTZ917819 GDV917800:GDV917819 GNR917800:GNR917819 GXN917800:GXN917819 HHJ917800:HHJ917819 HRF917800:HRF917819 IBB917800:IBB917819 IKX917800:IKX917819 IUT917800:IUT917819 JEP917800:JEP917819 JOL917800:JOL917819 JYH917800:JYH917819 KID917800:KID917819 KRZ917800:KRZ917819 LBV917800:LBV917819 LLR917800:LLR917819 LVN917800:LVN917819 MFJ917800:MFJ917819 MPF917800:MPF917819 MZB917800:MZB917819 NIX917800:NIX917819 NST917800:NST917819 OCP917800:OCP917819 OML917800:OML917819 OWH917800:OWH917819 PGD917800:PGD917819 PPZ917800:PPZ917819 PZV917800:PZV917819 QJR917800:QJR917819 QTN917800:QTN917819 RDJ917800:RDJ917819 RNF917800:RNF917819 RXB917800:RXB917819 SGX917800:SGX917819 SQT917800:SQT917819 TAP917800:TAP917819 TKL917800:TKL917819 TUH917800:TUH917819 UED917800:UED917819 UNZ917800:UNZ917819 UXV917800:UXV917819 VHR917800:VHR917819 VRN917800:VRN917819 WBJ917800:WBJ917819 WLF917800:WLF917819 WVB917800:WVB917819 D983336:D983355 IP983336:IP983355 SL983336:SL983355 ACH983336:ACH983355 AMD983336:AMD983355 AVZ983336:AVZ983355 BFV983336:BFV983355 BPR983336:BPR983355 BZN983336:BZN983355 CJJ983336:CJJ983355 CTF983336:CTF983355 DDB983336:DDB983355 DMX983336:DMX983355 DWT983336:DWT983355 EGP983336:EGP983355 EQL983336:EQL983355 FAH983336:FAH983355 FKD983336:FKD983355 FTZ983336:FTZ983355 GDV983336:GDV983355 GNR983336:GNR983355 GXN983336:GXN983355 HHJ983336:HHJ983355 HRF983336:HRF983355 IBB983336:IBB983355 IKX983336:IKX983355 IUT983336:IUT983355 JEP983336:JEP983355 JOL983336:JOL983355 JYH983336:JYH983355 KID983336:KID983355 KRZ983336:KRZ983355 LBV983336:LBV983355 LLR983336:LLR983355 LVN983336:LVN983355 MFJ983336:MFJ983355 MPF983336:MPF983355 MZB983336:MZB983355 NIX983336:NIX983355 NST983336:NST983355 OCP983336:OCP983355 OML983336:OML983355 OWH983336:OWH983355 PGD983336:PGD983355 PPZ983336:PPZ983355 PZV983336:PZV983355 QJR983336:QJR983355 QTN983336:QTN983355 RDJ983336:RDJ983355 RNF983336:RNF983355 RXB983336:RXB983355 SGX983336:SGX983355 SQT983336:SQT983355 TAP983336:TAP983355 TKL983336:TKL983355 TUH983336:TUH983355 UED983336:UED983355 UNZ983336:UNZ983355 UXV983336:UXV983355 VHR983336:VHR983355 VRN983336:VRN983355 WBJ983336:WBJ983355 WLF983336:WLF983355 IP31:IP32 SL31:SL32 ACH31:ACH32 AMD31:AMD32 AVZ31:AVZ32 BFV31:BFV32 BPR31:BPR32 BZN31:BZN32 CJJ31:CJJ32 CTF31:CTF32 DDB31:DDB32 DMX31:DMX32 DWT31:DWT32 EGP31:EGP32 EQL31:EQL32 FAH31:FAH32 FKD31:FKD32 FTZ31:FTZ32 GDV31:GDV32 GNR31:GNR32 GXN31:GXN32 HHJ31:HHJ32 HRF31:HRF32 IBB31:IBB32 IKX31:IKX32 IUT31:IUT32 JEP31:JEP32 JOL31:JOL32 JYH31:JYH32 KID31:KID32 KRZ31:KRZ32 LBV31:LBV32 LLR31:LLR32 LVN31:LVN32 MFJ31:MFJ32 MPF31:MPF32 MZB31:MZB32 NIX31:NIX32 NST31:NST32 OCP31:OCP32 OML31:OML32 OWH31:OWH32 PGD31:PGD32 PPZ31:PPZ32 PZV31:PZV32 QJR31:QJR32 QTN31:QTN32 RDJ31:RDJ32 RNF31:RNF32 RXB31:RXB32 SGX31:SGX32 SQT31:SQT32 TAP31:TAP32 TKL31:TKL32 TUH31:TUH32 UED31:UED32 UNZ31:UNZ32 UXV31:UXV32 VHR31:VHR32 VRN31:VRN32 WBJ31:WBJ32 WLF31:WLF32 WVB31:WVB32 IP35:IP321 SL35:SL321 ACH35:ACH321 AMD35:AMD321 AVZ35:AVZ321 BFV35:BFV321 BPR35:BPR321 BZN35:BZN321 CJJ35:CJJ321 CTF35:CTF321 DDB35:DDB321 DMX35:DMX321 DWT35:DWT321 EGP35:EGP321 EQL35:EQL321 FAH35:FAH321 FKD35:FKD321 FTZ35:FTZ321 GDV35:GDV321 GNR35:GNR321 GXN35:GXN321 HHJ35:HHJ321 HRF35:HRF321 IBB35:IBB321 IKX35:IKX321 IUT35:IUT321 JEP35:JEP321 JOL35:JOL321 JYH35:JYH321 KID35:KID321 KRZ35:KRZ321 LBV35:LBV321 LLR35:LLR321 LVN35:LVN321 MFJ35:MFJ321 MPF35:MPF321 MZB35:MZB321 NIX35:NIX321 NST35:NST321 OCP35:OCP321 OML35:OML321 OWH35:OWH321 PGD35:PGD321 PPZ35:PPZ321 PZV35:PZV321 QJR35:QJR321 QTN35:QTN321 RDJ35:RDJ321 RNF35:RNF321 RXB35:RXB321 SGX35:SGX321 SQT35:SQT321 TAP35:TAP321 TKL35:TKL321 TUH35:TUH321 UED35:UED321 UNZ35:UNZ321 UXV35:UXV321 VHR35:VHR321 VRN35:VRN321 WBJ35:WBJ321 WLF35:WLF321 WVB35:WVB321" xr:uid="{5F1E5C92-A1BF-4F43-B037-77B38475270A}">
      <formula1>"Withdrawal, Storage capacity, Storage, Vaporisation capacity, Vaporisation, Liquefaction capacity, Liquefaction, Compression capacity, Compression, Other (specify in column AH)"</formula1>
    </dataValidation>
    <dataValidation type="list" allowBlank="1" showInputMessage="1" showErrorMessage="1" sqref="V14:V340" xr:uid="{BC8FEE5B-C437-4C00-A95F-C121387DEF73}">
      <formula1>"firm, as available and interruptible, other (specify in column W)"</formula1>
    </dataValidation>
  </dataValidations>
  <pageMargins left="0.75" right="0.75" top="1" bottom="1" header="0.5" footer="0.5"/>
  <pageSetup paperSize="9" scale="10" orientation="landscape" verticalDpi="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Actual prices payable 198G</vt:lpstr>
      <vt:lpstr>'Actual prices payable 198G'!Print_Area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Chotima Micallef</dc:creator>
  <cp:lastModifiedBy>Chotima Micallef</cp:lastModifiedBy>
  <dcterms:created xsi:type="dcterms:W3CDTF">2023-08-17T06:17:31Z</dcterms:created>
  <dcterms:modified xsi:type="dcterms:W3CDTF">2024-12-01T23:45:45Z</dcterms:modified>
</cp:coreProperties>
</file>