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08-Commercial\02-COMMERCIAL WORKING FOLDERS\09-Licences and Regulatory\AER\Part 18A Standard Terms Disclosure\2024\APP\Draft\"/>
    </mc:Choice>
  </mc:AlternateContent>
  <xr:revisionPtr revIDLastSave="0" documentId="13_ncr:1_{F1E9A876-A552-4616-BFCD-3F4EA9BA04BB}" xr6:coauthVersionLast="47" xr6:coauthVersionMax="47" xr10:uidLastSave="{00000000-0000-0000-0000-000000000000}"/>
  <bookViews>
    <workbookView xWindow="-120" yWindow="-120" windowWidth="38550" windowHeight="19215" tabRatio="601" xr2:uid="{AF319E6C-E320-4630-AD5C-3D6AD37CA2D7}"/>
  </bookViews>
  <sheets>
    <sheet name="Actual prices payable 198G" sheetId="7" r:id="rId1"/>
  </sheets>
  <externalReferences>
    <externalReference r:id="rId2"/>
  </externalReferences>
  <definedNames>
    <definedName name="ABN">#REF!</definedName>
    <definedName name="_xlnm.Print_Area" localSheetId="0">'Actual prices payable 198G'!$A$1:$BT$4</definedName>
    <definedName name="rPipelineAssets">#REF!</definedName>
    <definedName name="rSharedAssets">#REF!</definedName>
    <definedName name="rYesNo">#REF!</definedName>
    <definedName name="Tradingname">#REF!</definedName>
    <definedName name="UNI_AA_VERSION" hidden="1">"322.4.0"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MSTIME" hidden="1">8192</definedName>
    <definedName name="UNI_PRES_POST" hidden="1">256</definedName>
    <definedName name="UNI_PRES_PRIOR" hidden="1">2048</definedName>
    <definedName name="UNI_PRES_RECENT" hidden="1">1024</definedName>
    <definedName name="UNI_PRES_STATIC" hidden="1">128</definedName>
    <definedName name="UNI_PRES_TRANSPOSE" hidden="1">4096</definedName>
    <definedName name="UNI_RET_ATTRIB" hidden="1">64</definedName>
    <definedName name="UNI_RET_CONF" hidden="1">32</definedName>
    <definedName name="UNI_RET_DESC" hidden="1">4</definedName>
    <definedName name="UNI_RET_TAG" hidden="1">1</definedName>
    <definedName name="UNI_RET_TIME" hidden="1">8</definedName>
    <definedName name="UNI_RET_UNIT" hidden="1">2</definedName>
    <definedName name="UNI_RET_VALUE" hidden="1">16</definedName>
    <definedName name="YEAR">[1]Outcomes!$B$3</definedName>
    <definedName name="Yearending">#REF!</definedName>
    <definedName name="Yearsta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81" i="7" l="1"/>
  <c r="M176" i="7"/>
  <c r="M333" i="7"/>
  <c r="M328" i="7"/>
  <c r="M119" i="7"/>
  <c r="O324" i="7" l="1"/>
  <c r="M317" i="7"/>
  <c r="M311" i="7"/>
  <c r="M300" i="7" l="1"/>
  <c r="M295" i="7"/>
  <c r="M280" i="7"/>
  <c r="M279" i="7"/>
  <c r="M274" i="7"/>
  <c r="O270" i="7" l="1"/>
  <c r="M254" i="7"/>
  <c r="O250" i="7" l="1"/>
  <c r="M237" i="7"/>
  <c r="M218" i="7" l="1"/>
  <c r="M211" i="7"/>
  <c r="M192" i="7"/>
  <c r="M175" i="7"/>
  <c r="J173" i="7"/>
  <c r="M170" i="7"/>
  <c r="J151" i="7" l="1"/>
  <c r="J150" i="7"/>
  <c r="J152" i="7" s="1"/>
  <c r="J153" i="7" s="1"/>
  <c r="M131" i="7" l="1"/>
  <c r="M125" i="7"/>
  <c r="O115" i="7"/>
  <c r="M100" i="7"/>
  <c r="M83" i="7" l="1"/>
  <c r="M73" i="7"/>
  <c r="M62" i="7"/>
  <c r="M61" i="7"/>
  <c r="M52" i="7"/>
  <c r="M41" i="7"/>
  <c r="M36" i="7"/>
  <c r="M14" i="7" l="1"/>
</calcChain>
</file>

<file path=xl/sharedStrings.xml><?xml version="1.0" encoding="utf-8"?>
<sst xmlns="http://schemas.openxmlformats.org/spreadsheetml/2006/main" count="3317" uniqueCount="289">
  <si>
    <t xml:space="preserve">PART 18A </t>
  </si>
  <si>
    <t>=Tradingname</t>
  </si>
  <si>
    <t xml:space="preserve">Year ending </t>
  </si>
  <si>
    <t>=Yearending</t>
  </si>
  <si>
    <t>Actual prices payable</t>
  </si>
  <si>
    <t>Table:  Actual prices payable</t>
  </si>
  <si>
    <t>Service</t>
  </si>
  <si>
    <t>Contract and service dates and terms</t>
  </si>
  <si>
    <t xml:space="preserve">Price </t>
  </si>
  <si>
    <t>Prices payable as in the contract (excluding GST)</t>
  </si>
  <si>
    <t>fixed price unit ($/GJ or $/GJ/day)</t>
  </si>
  <si>
    <t>Unique contract identifier (assigned by service provider)</t>
  </si>
  <si>
    <t>this allows users to understand timing of actual demand for services and when there may be availability</t>
  </si>
  <si>
    <t xml:space="preserve"> if the fixed price covers more than one service, put 0 in the subsequent rows for those services within the same contract that are sold bundled under a single price</t>
  </si>
  <si>
    <t>Part 18A facility by means of which the service is provided r198G(1)(a)</t>
  </si>
  <si>
    <t>Date contract first entered into r198G(1)(b)</t>
  </si>
  <si>
    <t xml:space="preserve">Service term start date r198G(1)(c) </t>
  </si>
  <si>
    <t>Service Type  r198G(1)(d)</t>
  </si>
  <si>
    <t>unit of contracted quantity (GJ or GJ/day)</t>
  </si>
  <si>
    <t>Date contract last varied r198G(1)(b)</t>
  </si>
  <si>
    <t xml:space="preserve">Service term end date r198G(1)(c) </t>
  </si>
  <si>
    <t xml:space="preserve"> if the variable price covers more than one service, put 0 in the subsequent rows for those services within the same contract that are sold bundled under a single price</t>
  </si>
  <si>
    <t>if price has been converted into $/GJ or $/Gj/day under r198G(1)(i) provide original price unit and  explanation of how conversion was made in this column</t>
  </si>
  <si>
    <t xml:space="preserve">Where a contract contains multiple services, each service should be listed on separate rows even if bundled together for pricing purposes. </t>
  </si>
  <si>
    <t>Identifiers</t>
  </si>
  <si>
    <t>Dates of services</t>
  </si>
  <si>
    <t>Quantity</t>
  </si>
  <si>
    <t>please list actual dates service is in use, if service is not non-stop between service term start and end dates. r198H(2)(b)</t>
  </si>
  <si>
    <t>original price per unit and description of conversion required under r198G(1)(i))</t>
  </si>
  <si>
    <t>Fixed price for service - if the fixed price covers more than one service, put 0 in the subsequent rows for those services within the same contract that are sold bundled under a single price 
(r198G(1)(h))</t>
  </si>
  <si>
    <t>Notes (optional)</t>
  </si>
  <si>
    <t>Are terms and conditions are the same or substantially the same as the relevant published Standing Terms 
r198G(1)(g)</t>
  </si>
  <si>
    <t>Non-price terms and conditions</t>
  </si>
  <si>
    <t>Priority (firm or as available and interruptible or other (described in column W))
r198G(1)(e)</t>
  </si>
  <si>
    <t>Please separately list the components of the fixed and variable prices of the service to the extent they are separately identified in the contract. 
r198G(1)(j)</t>
  </si>
  <si>
    <t>Type of price structure - fixed/variable/ combination 
r198G(1)(j)</t>
  </si>
  <si>
    <t>fixed price unit ($/GJ or $/GJ/day) r198G(i)</t>
  </si>
  <si>
    <t>variable price for service -  if the variable price covers more than one service, put 0 in the subsequent rows for those services within the same contract that are sold bundled under a single price
 r198G(1)(h)</t>
  </si>
  <si>
    <t>variable price unit ($/GJ or $/GJ/day) r198G(1)(i)</t>
  </si>
  <si>
    <t>price escalation mechanism for fixed price r198G(1)(k)</t>
  </si>
  <si>
    <t>price escalation mechanism for variable price component  r198G(1)(k)</t>
  </si>
  <si>
    <t>To be assigned by Part 18A service provider to link multiple services offered under single contracts (do not leave blank)</t>
  </si>
  <si>
    <t xml:space="preserve">Applicable quantity for the service  - please list contracted quantity under r198G(1)(f), including:
For compression service facilities 
r198G(1)(f)(i) 
maximum daily quantity
For storage facilities 
r198G(1)(f)(ii)
storage capacity for storage services or
 maximum daily quantities for injection and withdrawal rates, where relevant. </t>
  </si>
  <si>
    <t>Iona Gas Storage Facility</t>
  </si>
  <si>
    <t>Injection into SWP (firm capacity)</t>
  </si>
  <si>
    <t>1/01/2021*</t>
  </si>
  <si>
    <t>N/A (service is non-stop)</t>
  </si>
  <si>
    <t>180000</t>
  </si>
  <si>
    <t>GJ/day</t>
  </si>
  <si>
    <t>Fixed price</t>
  </si>
  <si>
    <t>$/GJ/Day</t>
  </si>
  <si>
    <t>Original price: $275 per GJ/day per annum; Conversion: Original price/365</t>
  </si>
  <si>
    <t>As at 1 Oct 2015. Escalated on each 1 Jan, starting with the first escalation on 1 Jan 2016, using September quarter CPI weighted average of 8 capital cities</t>
  </si>
  <si>
    <t>As stated (already separately identified)</t>
  </si>
  <si>
    <t>No</t>
  </si>
  <si>
    <t>firm</t>
  </si>
  <si>
    <t>*Service was provided prior to 1 Jan 2021, but the contracted quantity, which has now expired, was different from the quantity set out in column J.</t>
  </si>
  <si>
    <t>Injection into SEA Gas (firm capacity)</t>
  </si>
  <si>
    <t>As above</t>
  </si>
  <si>
    <t>90000</t>
  </si>
  <si>
    <t>Withdrawal from Reservoir (firm capacity)</t>
  </si>
  <si>
    <t>Injection into Reservoir (firm capacity)</t>
  </si>
  <si>
    <t>45000</t>
  </si>
  <si>
    <t>Withdrawal from SWP (firm capacity)</t>
  </si>
  <si>
    <t>Withdrawal from SEA Gas (firm capacity)</t>
  </si>
  <si>
    <t>Bypass Service (firm capacity)*</t>
  </si>
  <si>
    <t>60000</t>
  </si>
  <si>
    <t>As above
* This bypass service provides the customer with some additional capacity rights to withdraw gas at a connection point for injection at another connection point, in certain circumstances.</t>
  </si>
  <si>
    <t>Bypass SWP Withdrawal (firm capacity)*</t>
  </si>
  <si>
    <t>15000</t>
  </si>
  <si>
    <t>Bypass SEA Gas Withdrawal (firm capacity)*</t>
  </si>
  <si>
    <t>Storage Capacity (firm capacity)</t>
  </si>
  <si>
    <t>7200000</t>
  </si>
  <si>
    <t>GJ</t>
  </si>
  <si>
    <t>Withdrawal from SWP for Injection into Reservoir (actual usage)</t>
  </si>
  <si>
    <t>N/A - no contracted quantity</t>
  </si>
  <si>
    <t>Variable price</t>
  </si>
  <si>
    <t>0.0765</t>
  </si>
  <si>
    <t>$/GJ</t>
  </si>
  <si>
    <t>other (specify in column W)</t>
  </si>
  <si>
    <t>In relation to column V - 'other' selected as this item reflects the price for an actual service provided</t>
  </si>
  <si>
    <t>Withdrawal from SWP for injection into SEAGas (actual usage)</t>
  </si>
  <si>
    <t>Withdrawal from Reservoir for injection into SWP (actual usage)</t>
  </si>
  <si>
    <t>0.0383</t>
  </si>
  <si>
    <t>Withdrawal from Reservoir for injection into SEA Gas (actual usage)</t>
  </si>
  <si>
    <t>Withdrawal from SEA Gas for injection into Reservoir (actual usage)</t>
  </si>
  <si>
    <t>0.0128</t>
  </si>
  <si>
    <t>Withdrawal from SEA Gas for injection into SWP (actual usage)</t>
  </si>
  <si>
    <t>Approved Injection into Reservoir (as-available)</t>
  </si>
  <si>
    <t>1/01/2022*</t>
  </si>
  <si>
    <t>0.7655</t>
  </si>
  <si>
    <t>as available and interruptible</t>
  </si>
  <si>
    <t>* In relation to column G - the service was provided before 1 January 2022, however the price was varied before this date.</t>
  </si>
  <si>
    <t>Approved Injection into SWP (as-available)</t>
  </si>
  <si>
    <t>* In relation to column G - the service was provided before 1 January 2021, however the price was varied before this date.</t>
  </si>
  <si>
    <t>Approved Injection into SEA Gas (as-available)</t>
  </si>
  <si>
    <t>1.5309</t>
  </si>
  <si>
    <t>Unapproved Injection into Reservoir (as-available)</t>
  </si>
  <si>
    <t>3.0619</t>
  </si>
  <si>
    <t>Unapproved Injection into SWP (as-available)</t>
  </si>
  <si>
    <t>Unapproved Injection into SEA Gas (as-available)</t>
  </si>
  <si>
    <t>6.1237</t>
  </si>
  <si>
    <t>IGSF01</t>
  </si>
  <si>
    <t>1/01/2020*</t>
  </si>
  <si>
    <t>Original price: $264.7 per GJ/day per annum; Conversion: Original price/365</t>
  </si>
  <si>
    <t>As at 1 Jul 2017. Escalated on each 1 Jan, starting with the first escalation on 1 Jan 2018, using September quarter CPI weighted average of 8 capital cities</t>
  </si>
  <si>
    <t>* Service was provided prior to 1 January 2020, but the contracted quantity, which has now expired, was different from the quantity set out in columnJ.</t>
  </si>
  <si>
    <t>* Service was provided prior to 1 January 2021, but the contracted quantity was varied.</t>
  </si>
  <si>
    <t>21/09/2022*</t>
  </si>
  <si>
    <t>* Service was provided prior to 21 September 2022, but the contracted quantity was varied.</t>
  </si>
  <si>
    <t>Injection into SEAGas (firm capacity)</t>
  </si>
  <si>
    <t>Original price: $25 per GJ/day per annum; Conversion: Original price/365</t>
  </si>
  <si>
    <t>0 / 0.9*</t>
  </si>
  <si>
    <t>*Service was provided prior to 21 September 2022, but the price was varied. 
* In relation to column O - the applicable rate is $0 (Free) for the as-available reservoir injection service up to a limit of 100% of the Injection into Reservoir (firm service) contracted quantity, and then $0.90 for any as-available reservoir injection service provided above this quantity.</t>
  </si>
  <si>
    <t>IGSF02</t>
  </si>
  <si>
    <t>210000</t>
  </si>
  <si>
    <t>Original price: $278.26 per GJ/day per annum; Conversion: Original price/365</t>
  </si>
  <si>
    <t>52500</t>
  </si>
  <si>
    <t>Injection into DP1 (firm capacity)</t>
  </si>
  <si>
    <t>100000</t>
  </si>
  <si>
    <t>Withdrawal from DP1 (as-available capacity)</t>
  </si>
  <si>
    <t>In relation to column V - 'other' selected as the service is subject to availability in accordance with the terms of the contract.</t>
  </si>
  <si>
    <t>8400000</t>
  </si>
  <si>
    <t>Additional Storage Capacity (firm capacity)</t>
  </si>
  <si>
    <t>1600000</t>
  </si>
  <si>
    <t>Enhanced Compression Capacity (firm capacity)</t>
  </si>
  <si>
    <t>5000</t>
  </si>
  <si>
    <t>126000</t>
  </si>
  <si>
    <t>31500</t>
  </si>
  <si>
    <t>5040000</t>
  </si>
  <si>
    <t>960000</t>
  </si>
  <si>
    <t>3000</t>
  </si>
  <si>
    <t>21000</t>
  </si>
  <si>
    <t>Original price: $22.33 per GJ/day per annum; Conversion: Original price/365</t>
  </si>
  <si>
    <t>As at 1 Jan 2015. Escalated on each 1 Jan, starting with the first escalation on 1 Jan 2016, using September quarter CPI weighted average of 8 capital cities</t>
  </si>
  <si>
    <t>Flow to DP1 (actual usage)</t>
  </si>
  <si>
    <t>Withdrawal from DP1 for injection to SWP (actual usage)</t>
  </si>
  <si>
    <t>Withdrawal from DP1 for injection to SEA Gas (actual usage)</t>
  </si>
  <si>
    <t>Withdrawal from DP1 for injection to Reservoir (actual usage)</t>
  </si>
  <si>
    <t>In relation to column 'V' - service is as-available and interruptible unless provided on a firm basis in accordance with the terms of the agreement.</t>
  </si>
  <si>
    <t>1/01/2018*</t>
  </si>
  <si>
    <t>Original price: $230 per GJ/day per annum; Conversion: Original price/365</t>
  </si>
  <si>
    <t>As at 1 Jan 2018. Escalated on each 1 Jan, starting with the first escalation on 1 Jan 2019, using September quarter CPI weighted average of 8 capital cities</t>
  </si>
  <si>
    <t>*Service was provided prior to 1 Jan 2018, but the applicable contracted quantity and pricing changed.</t>
  </si>
  <si>
    <t>1/03/2018*</t>
  </si>
  <si>
    <t>*Service was provided prior to 1 Mar 2018, but the contracted quantity, which has now expired, was different from the quantity set out in column J.</t>
  </si>
  <si>
    <t>*Service was provided prior to 1 Jan 2018, but the applicable pricing changed.</t>
  </si>
  <si>
    <t>As above*</t>
  </si>
  <si>
    <t>*Service was provided prior to 1 Jan 2018, but the applicable contracted quantity and pricing has changed.</t>
  </si>
  <si>
    <t>35000</t>
  </si>
  <si>
    <t>*Service was provided prior to 1 Jan 2018, but the contracted quantity, which has now expired, was different from the quantity set out in column J.</t>
  </si>
  <si>
    <t>1600000*</t>
  </si>
  <si>
    <t>Original price: $230 per GJ/day per annum; Conversion: Original price/4/365*</t>
  </si>
  <si>
    <t>* Service was provided prior to 1 Jan 2018. but the applicable contracted quantity and pricing has changed.
* The fixed price in column M has been represented in a way that is equivalent to how the bundled price for the firm capacity services above (excluding Injection into SEA Gas firm capacity) is represented (as set out in the entry for 'Injection into SWP (firm capacity)'). In relation to Column Q, the conversion to a daily rate has been undertaken in accordance with the following formula: $230 per GJ/day per annum / 365 / 4 (to represent the cost of additional storage capacity service in SWP injection terms).</t>
  </si>
  <si>
    <t>20000</t>
  </si>
  <si>
    <t>IGSF03</t>
  </si>
  <si>
    <t>Not applicable</t>
  </si>
  <si>
    <t>Original price: $420 per GJ/day per annum; Conversion: Original price/365</t>
  </si>
  <si>
    <t>Yes</t>
  </si>
  <si>
    <t>IGSF04</t>
  </si>
  <si>
    <t>Original price: $366.45 per GJ/day per annum; Conversion: Original price/365</t>
  </si>
  <si>
    <t>As at 1 Jul 2019. Escalated on each 1 Jan, starting with the first escalation on 1 Jan 2020, using September quarter CPI weighted average of 8 capital cities</t>
  </si>
  <si>
    <t>10000</t>
  </si>
  <si>
    <t>800000</t>
  </si>
  <si>
    <t>25000</t>
  </si>
  <si>
    <t>12500</t>
  </si>
  <si>
    <t>6250</t>
  </si>
  <si>
    <t>1000000</t>
  </si>
  <si>
    <t>0.0918</t>
  </si>
  <si>
    <t>Original price is as at 1 Jul 2019. Escalated on each 1 Jan, starting with the first escalation on 1 Jan 2020, using September quarter CPI weighted average of 8 capital cities</t>
  </si>
  <si>
    <t>0.0459</t>
  </si>
  <si>
    <t>As above
* Service not included in contract prior to this date.</t>
  </si>
  <si>
    <t>0 / 0.94*</t>
  </si>
  <si>
    <t xml:space="preserve">* In relation to column G - service was provided prior to 1 January 2021 but was subject to certain variations.
* The customer may, for certain specified periods during the term, obtain a quantity of free reservoir injection (when coupled with SWP withdrawal) as an as-available service, subject to making prepayments for this right. All other as-available reservoir injection services (including services in excess of this free quantity) will be subject to a price of $0.94/GJ. </t>
  </si>
  <si>
    <t>0.94</t>
  </si>
  <si>
    <t>1.83</t>
  </si>
  <si>
    <t>* In relation to column G - service was provided prior to 1 January 2021  but was subject to certain variations.</t>
  </si>
  <si>
    <t>3.74</t>
  </si>
  <si>
    <t>10.37</t>
  </si>
  <si>
    <t>IGSF05</t>
  </si>
  <si>
    <t>1/04/2020*</t>
  </si>
  <si>
    <t xml:space="preserve">Not applicable </t>
  </si>
  <si>
    <t xml:space="preserve">*In relation to column G - the service was provided prior to 1 April 2020, however the capacity was varied. </t>
  </si>
  <si>
    <t>*In relation to column G - the service was provided prior to 1 April 2020, however the capacity and pricing was varied.</t>
  </si>
  <si>
    <t>Withdeawal from SEA Gas (firm capacity)</t>
  </si>
  <si>
    <t>IGSF06</t>
  </si>
  <si>
    <t>1/07/2022*</t>
  </si>
  <si>
    <t>Original price: $345.25 per GJ/day per annum; Conversion: Original price/365</t>
  </si>
  <si>
    <t>*Service was provided prior to 1 July 2022, but the contracted quantity was different from the quantity set out in column J.</t>
  </si>
  <si>
    <t>Original price: $25.94 per GJ/day per annum; Conversion: Original price/365</t>
  </si>
  <si>
    <t>*In relation to column O - the applicable rate is $0 (Free) for the as-available reservoir injection service up to a limit of 50% of the Injection into Reservoir (firm service) contracted quantity, and then $0.94 for any as-available reservoir injection service provided above this quantity.</t>
  </si>
  <si>
    <t>IGSF07</t>
  </si>
  <si>
    <t>1/05/2022*</t>
  </si>
  <si>
    <t>Original price: $356.93 per GJ/day per annum; Conversion: Original price/365</t>
  </si>
  <si>
    <t>Original price is as at 1 Jul 2017. Escalated on each 1 Jan, starting with the first escalation on 1 Jan 2018, using September quarter CPI weighted average of 8 capital cities</t>
  </si>
  <si>
    <t>*Service was provided prior to 1 May 2022, but the contracted quantity, which has now expired, was different from the quantity set out in column J.</t>
  </si>
  <si>
    <t>1/04/2022*</t>
  </si>
  <si>
    <t>*Service was provided prior to 1 Apr 2022, but the contracted quantity, which has now expired, was different from the quantity set out in column J.</t>
  </si>
  <si>
    <t>Original price is as at 1 Oct 2017. Escalated on each 1 Jan, starting with the first escalation on 1 Jan 2018, using September quarter CPI weighted average of 8 capital cities</t>
  </si>
  <si>
    <t>0 / 0.90*</t>
  </si>
  <si>
    <t>* In relation to column O - the applicable rate is $0 (Free) for the as-available reservoir injection service up to a limit of 50% of the Injection into Reservoir (firm service) contracted quantity, and then $0.90/GJ for any as-available reservoir injection service provided above this quantity.</t>
  </si>
  <si>
    <t>As advised*</t>
  </si>
  <si>
    <t>* In relation to column O - the applicable rate for this service is to be advised if the service is requested by the customer. No such rate has yet been requested or provided.</t>
  </si>
  <si>
    <t>IGSF08</t>
  </si>
  <si>
    <t>Original price: $268 per GJ/day per annum; Conversion: Original price/365</t>
  </si>
  <si>
    <t>Injection into Mortlake (firm capacity)</t>
  </si>
  <si>
    <t>Withdrawal from DP1 (firm capacity)</t>
  </si>
  <si>
    <t>1/03/2023*</t>
  </si>
  <si>
    <t xml:space="preserve">* In relation to column G, the service was provided before 1 March 2023, but was subject to certain variations. </t>
  </si>
  <si>
    <t>Original price: $24 per GJ/day per annum; Conversion: Original price/365</t>
  </si>
  <si>
    <t>Withdrawal from SWP for injection into Mortlake (actual usage)</t>
  </si>
  <si>
    <t>Withdrawal from Reservoir for injection into Mortlake (actual usage)</t>
  </si>
  <si>
    <t>Withdrawal from DP1 for injection into Reservoir (actual usage)</t>
  </si>
  <si>
    <t>Withdrawal from DP1 for injection into SWP (actual usage)</t>
  </si>
  <si>
    <t>Withdrawal from DP1 for injection into SEA Gas (actual usage)</t>
  </si>
  <si>
    <t>Withdrawal from DP1 for injection into Mortlake (actual usage)</t>
  </si>
  <si>
    <t>Approved Injection into Mortlake (as-available)</t>
  </si>
  <si>
    <t>Unapproved Injection into Mortlake (as-available)</t>
  </si>
  <si>
    <t>IGSF09</t>
  </si>
  <si>
    <t>Original price: $450 per GJ/day per annum; Conversion: Original price/365</t>
  </si>
  <si>
    <t>Original price is as at 1 Jul 2023. Escalated on each 1 Jan, starting with the first escalation on 1 Jan 2024, using September quarter CPI weighted average of 8 capital cities</t>
  </si>
  <si>
    <t>IGSF10</t>
  </si>
  <si>
    <t>Original price: $346.75 per GJ/day per annum; Conversion: Original price/365</t>
  </si>
  <si>
    <t>As at 1 Jul 2022. Escalated on each 1 Jan, starting with the first escalation on 1 Jan 2023, using September quarter CPI weighted average of 8 capital cities</t>
  </si>
  <si>
    <t xml:space="preserve">*In relation to column G, the service was provided before 1 January 2023, however the fixed price did not apply. </t>
  </si>
  <si>
    <t>Storage Capacity (additional storage limit)</t>
  </si>
  <si>
    <t>In relation to column V - 'other' selected as this capacity entitlement can be varied by Lochard Energy.</t>
  </si>
  <si>
    <t>0 / 0.9913*</t>
  </si>
  <si>
    <t xml:space="preserve">* In relation to column O - the applicable rate is:
$0 (Free) - up to a maximum cumulative total of 320 TJ per calendar year of reservoir injection provided as an as-available service; and
$0.9913/GJ for reservoir injection provided as an as-available service during the remainder of a calendar year, once the above limit for that year has been reached. </t>
  </si>
  <si>
    <t>IGSF11</t>
  </si>
  <si>
    <t>Original price: $352.56 per GJ/day per annum; Conversion: Original price/365</t>
  </si>
  <si>
    <t>As at 1 Jul 2020. Escalated on each 1 Jan, starting with the first escalation on 1 Jan 2021, using September quarter CPI weighted average of 8 capital cities</t>
  </si>
  <si>
    <t>*Service was provided prior to 1 Jan 2022, but the contracted quantity was different from the quantity set out in column J. 
*For the part of this service period covering 1 Jan 2023 to 31 Dec 2024, the overall capacity rights are higher than represented in column J but the remaining portion of those rights have a different price. This is represented in separate rows below.</t>
  </si>
  <si>
    <t xml:space="preserve">As above </t>
  </si>
  <si>
    <t>As Above</t>
  </si>
  <si>
    <t>Original price: $26.37 per GJ/day per annum; Conversion: Original price/365</t>
  </si>
  <si>
    <t>Original price: $433.83 per GJ/day per annum; Conversion: Original price/365</t>
  </si>
  <si>
    <t>This row represents an additional tranche of capacity, to which a different price applies, for the service period from 1 Jan 2024 to 31 Dec 2024.</t>
  </si>
  <si>
    <t>1/1/2023*</t>
  </si>
  <si>
    <t>0 / 0.95**</t>
  </si>
  <si>
    <t>*Service was provided prior to 1 Jan 2023, but there were certain variations in relation to pricing prior to that date.  
**In relation to column O - the applicable rate is $0 (Free) for the as-available reservoir injection service up to a limit of 50% of the Injection into Reservoir (firm service) contracted quantity, and then $0.95 for any as-available reservoir injection service provided above this quantity.</t>
  </si>
  <si>
    <t>IGSF12</t>
  </si>
  <si>
    <t>1/07/2020*</t>
  </si>
  <si>
    <t>Original price: 362.57 per GJ/day per annum; Conversion method: Original price/365</t>
  </si>
  <si>
    <t>As at 1 Jul 2020. Escalated on each 1 Jan, starting with the first escalation on 1 Jan 2021, using Sep quarter CPI weighted average of 8 capital cities</t>
  </si>
  <si>
    <t>* Service was provided prior to 1 July 2020, but the contract quantity, which now no longer applies, was different from the quantity set out in column J.</t>
  </si>
  <si>
    <t>Original price: $26.37 per GJ/day per annum; Conversion method: Original price/365</t>
  </si>
  <si>
    <t>* In relation to column G - service was provided prior to 1 July 2020, but an amended price (in $2020) replaced the previous price. 
In relation to column V - 'other' selected as this item reflects the price for an actual service provided</t>
  </si>
  <si>
    <t>0 / 0.95*</t>
  </si>
  <si>
    <t>* In relation to column G - service was provided prior to 1 April 2023, but was subject to variations in pricing which have now expired.
* In relation to column O, the applicable rate is $0 (Free) for the as-available reservoir injection service up to a limit of 6 TJ per gas day, and then $0.95/GJ for any as-available reservoir injection service provided above this quantity.</t>
  </si>
  <si>
    <t xml:space="preserve">* In relation to column G - service was provided prior to 1 July 2020, but an amended price (in $2020) replaced the previous price. </t>
  </si>
  <si>
    <t>IGSF13</t>
  </si>
  <si>
    <t>1/10/2022*</t>
  </si>
  <si>
    <t>Original price: $360.54 per GJ/day per annum; Conversion: Original price/365</t>
  </si>
  <si>
    <t>Original price is as at 1 Jul 2022. Escalated on each 1 Jan, starting with the first escalation on 1 Jan 2023, using September quarter CPI weighted average of 8 capital cities</t>
  </si>
  <si>
    <t>*Service was provided prior to 1 October 2022, but the contracted quantity, which no longer applies, was different from the quantity set out in column J.</t>
  </si>
  <si>
    <t>Original price: $27.35 per GJ/day per annum; Conversion: Original price/365</t>
  </si>
  <si>
    <t>0 / 0.9786 / 0.8807*</t>
  </si>
  <si>
    <t>* In relation to column O - the applicable rate is:
-  for any as-available reservoir injection service provided up to 5 TJ per gas day - $0 (Free); and
- for any as-available reservoir injection service provided above 5 TJ on a gas day - $0.9786/GJ (unless certain provisions under the agreement have been triggered in respect of a calendar year during the term, in which case, a lower rate of $0.9786/GJ x 0.9 will apply during that year instead)</t>
  </si>
  <si>
    <t>IGSF14</t>
  </si>
  <si>
    <r>
      <t xml:space="preserve">Date to which the actual prices payable information above is current: </t>
    </r>
    <r>
      <rPr>
        <sz val="12"/>
        <rFont val="Arial"/>
        <family val="2"/>
      </rPr>
      <t>until an agreement is varied, or changes otherwise arise in respect of the details set out above (e.g. exercise of options).</t>
    </r>
  </si>
  <si>
    <r>
      <t xml:space="preserve">Information replaces an earlier version: </t>
    </r>
    <r>
      <rPr>
        <sz val="12"/>
        <rFont val="Arial"/>
        <family val="2"/>
      </rPr>
      <t>Yes</t>
    </r>
  </si>
  <si>
    <t>1/01/2024*</t>
  </si>
  <si>
    <t>*Service was provided prior to 1 January 2024, but the contracted quantity, which has now expired, was different from the quantity set out in column J.</t>
  </si>
  <si>
    <t>As at 1 Jan 2023. Escalated on each 1 Jan, starting with the first escalation on 1 Jan 2024, using September quarter CPI weighted average of 8 capital cities</t>
  </si>
  <si>
    <t>1/06/2023 to 31/12/2023
and
1/05/2024 to 31/12/2024*</t>
  </si>
  <si>
    <t>*No services are provided during the period from 1 January 2024 to 30 April 2024 (inclusive). Please note that the end date for the no service period may vary.</t>
  </si>
  <si>
    <t>As above
In relation to column V - 'other' selected as this item reflects the price for an actual service provided</t>
  </si>
  <si>
    <t>1/05/2024 to 31/12/2024*</t>
  </si>
  <si>
    <t>*No services are provided during the period from 1 January 2024 to 30 April 2024 (inclusive). Please note that the end date for the no service period may vary. 
* Service was provided prior to 1 January 2024 but the pricing was varied.</t>
  </si>
  <si>
    <t>Original price: $327 per GJ/day per annum; Conversion: Original price/365</t>
  </si>
  <si>
    <t>Original price: $30.92 per GJ/day per annum; Conversion: Original price/365</t>
  </si>
  <si>
    <t>Withdrawal from SEA Gas for Injection into Reservoir (actual usage)</t>
  </si>
  <si>
    <t>As of 1 Oct 2015. Escalated on each 1 Jan, starting with the first escalation on 1 Jan 2016, using September quarter CPI weighted average of 8 capital cities</t>
  </si>
  <si>
    <t>As of 1 Jul 2017. Escalated on each 1 Jan, starting with the first escalation on 1 Jan 2018, using September quarter CPI weighted average of 8 capital cities</t>
  </si>
  <si>
    <t>As of 1 Jan 2018. Escalated on each 1 Jan, starting with the first escalation on 1 Jan 2019, using September quarter CPI weighted average of 8 capital cities</t>
  </si>
  <si>
    <t>As of 1 Jan 2015. Escalated on each 1 Jan, starting with the first escalation on 1 Jan 2016, using September quarter CPI weighted average of 8 capital cities</t>
  </si>
  <si>
    <t>As of 1 Jan 2020. Escalated on each 1 Jan, starting with the first escalation on 1 Jan 2021, using September quarter CPI weighted average of 8 capital cities.</t>
  </si>
  <si>
    <t>As of 1 Jan 2023. Escalated on each 1 Jan, starting with the first escalation on 1 Jan 2024, using September quarter CPI weighted average of 8 capital cities</t>
  </si>
  <si>
    <t>As of 1 Jul 2019. Escalated on each 1 Jan, starting with the first escalation on 1 Jan 2020, using September quarter CPI weighted average of 8 capital cities</t>
  </si>
  <si>
    <t>Original price is as of 1 Jul 2017. Escalated on each 1 Jan, starting with the first escalation on 1 Jan 2018, using September quarter CPI weighted average of 8 capital cities</t>
  </si>
  <si>
    <t>Original price is as of 1 Jul 2023. Escalated on each 1 Jan, starting with the first escalation on 1 Jan 2024, using September quarter CPI weighted average of 8 capital cities</t>
  </si>
  <si>
    <t>As of 1 Jul 2022. Escalated on each 1 Jan, starting with the first escalation on 1 Jan 2023, using September quarter CPI weighted average of 8 capital cities</t>
  </si>
  <si>
    <t>As of 1 Jul 2020. Escalated on each 1 Jan, starting with the first escalation on 1 Jan 2021, using September quarter CPI weighted average of 8 capital cities</t>
  </si>
  <si>
    <t>As of 1 Jul 2020. Escalated on each 1 Jan, starting with the first escalation on 1 Jan 2021, using Sep quarter CPI weighted average of 8 capital cities</t>
  </si>
  <si>
    <t>Original price is as of 1 Jul 2022. Escalated on each 1 Jan, starting with the first escalation on 1 Jan 2023, using September quarter CPI weighted average of 8 capital cities</t>
  </si>
  <si>
    <t>IGSF15</t>
  </si>
  <si>
    <t>Original price is as of 1 Jan 2024. Escalated on each 1 Jan, starting with the first escalation on 1 Jan 2025, using September quarter CPI weighted average of 8 capital cities until 31 Dec 2037. From 1 Jan 2038, the price escalation mechanism is the same as above unless the CPI increase is greater than 3%, in which case, escalation is based on 0.8 times the change in the September quarter CPI weighted average of 8 capital cities.</t>
  </si>
  <si>
    <r>
      <t>Date of publication / last update:</t>
    </r>
    <r>
      <rPr>
        <sz val="12"/>
        <rFont val="Arial"/>
        <family val="2"/>
      </rPr>
      <t xml:space="preserve"> 23 December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</si>
</sst>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000"/>
  </numFmts>
  <fonts count="14" x14ac:knownFonts="1">
    <font>
      <sz val="11"/>
      <color theme="1"/>
      <name val="Calibri"/>
      <family val="2"/>
      <scheme val="minor"/>
    </font>
    <font>
      <b/>
      <sz val="16"/>
      <color theme="0"/>
      <name val="Arial"/>
      <family val="2"/>
    </font>
    <font>
      <sz val="10"/>
      <name val="Arial"/>
      <family val="2"/>
    </font>
    <font>
      <b/>
      <sz val="12"/>
      <name val="Arial"/>
      <family val="2"/>
    </font>
    <font>
      <sz val="10"/>
      <name val="Arial"/>
      <family val="2"/>
    </font>
    <font>
      <b/>
      <sz val="10"/>
      <color theme="0"/>
      <name val="Arial"/>
      <family val="2"/>
    </font>
    <font>
      <b/>
      <sz val="10"/>
      <color indexed="9"/>
      <name val="Arial"/>
      <family val="2"/>
    </font>
    <font>
      <sz val="10"/>
      <color indexed="9"/>
      <name val="Arial"/>
      <family val="2"/>
    </font>
    <font>
      <sz val="12"/>
      <name val="Arial"/>
      <family val="2"/>
    </font>
    <font>
      <sz val="10"/>
      <color theme="0"/>
      <name val="Arial"/>
      <family val="2"/>
    </font>
    <font>
      <sz val="8"/>
      <name val="Calibri"/>
      <family val="2"/>
      <scheme val="minor"/>
    </font>
    <font>
      <sz val="10"/>
      <color rgb="FFFF0000"/>
      <name val="Arial"/>
      <family val="2"/>
    </font>
    <font>
      <sz val="10"/>
      <color theme="1"/>
      <name val="Arial"/>
      <family val="2"/>
    </font>
    <font>
      <sz val="10"/>
      <color rgb="FF0070C0"/>
      <name val="Arial"/>
      <family val="2"/>
    </font>
  </fonts>
  <fills count="10">
    <fill>
      <patternFill patternType="none"/>
    </fill>
    <fill>
      <patternFill patternType="gray125"/>
    </fill>
    <fill>
      <patternFill patternType="solid">
        <fgColor theme="1"/>
        <bgColor indexed="64"/>
      </patternFill>
    </fill>
    <fill>
      <patternFill patternType="solid">
        <fgColor rgb="FF17415D"/>
        <bgColor indexed="64"/>
      </patternFill>
    </fill>
    <fill>
      <patternFill patternType="solid">
        <fgColor indexed="9"/>
        <bgColor indexed="64"/>
      </patternFill>
    </fill>
    <fill>
      <patternFill patternType="solid">
        <fgColor theme="0" tint="-0.499984740745262"/>
        <bgColor indexed="64"/>
      </patternFill>
    </fill>
    <fill>
      <patternFill patternType="solid">
        <fgColor rgb="FF2B7AAF"/>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8">
    <xf numFmtId="0" fontId="0" fillId="0" borderId="0"/>
    <xf numFmtId="49" fontId="1" fillId="2" borderId="0">
      <alignment vertical="center"/>
    </xf>
    <xf numFmtId="0" fontId="2" fillId="4" borderId="0"/>
    <xf numFmtId="0" fontId="1" fillId="5" borderId="0">
      <alignment vertical="center"/>
    </xf>
    <xf numFmtId="0" fontId="2" fillId="4" borderId="0"/>
    <xf numFmtId="0" fontId="2" fillId="4" borderId="0"/>
    <xf numFmtId="164" fontId="2" fillId="0" borderId="0" applyFont="0" applyFill="0" applyBorder="0" applyAlignment="0" applyProtection="0"/>
    <xf numFmtId="164" fontId="2" fillId="0" borderId="0" applyFont="0" applyFill="0" applyBorder="0" applyAlignment="0" applyProtection="0"/>
  </cellStyleXfs>
  <cellXfs count="181">
    <xf numFmtId="0" fontId="0" fillId="0" borderId="0" xfId="0"/>
    <xf numFmtId="49" fontId="1" fillId="3" borderId="0" xfId="1" applyFill="1">
      <alignment vertical="center"/>
    </xf>
    <xf numFmtId="0" fontId="2" fillId="4" borderId="0" xfId="2" applyProtection="1">
      <protection locked="0"/>
    </xf>
    <xf numFmtId="49" fontId="1" fillId="3" borderId="0" xfId="1" quotePrefix="1" applyFill="1">
      <alignment vertical="center"/>
    </xf>
    <xf numFmtId="14" fontId="1" fillId="3" borderId="0" xfId="2" quotePrefix="1" applyNumberFormat="1" applyFont="1" applyFill="1" applyAlignment="1">
      <alignment horizontal="right"/>
    </xf>
    <xf numFmtId="0" fontId="1" fillId="5" borderId="0" xfId="3">
      <alignment vertical="center"/>
    </xf>
    <xf numFmtId="0" fontId="3" fillId="0" borderId="0" xfId="4" applyFont="1" applyFill="1" applyAlignment="1" applyProtection="1">
      <alignment vertical="center"/>
      <protection locked="0"/>
    </xf>
    <xf numFmtId="0" fontId="4" fillId="4" borderId="0" xfId="2" applyFont="1" applyProtection="1">
      <protection locked="0"/>
    </xf>
    <xf numFmtId="0" fontId="8" fillId="4" borderId="0" xfId="2" applyFont="1" applyProtection="1">
      <protection locked="0"/>
    </xf>
    <xf numFmtId="49" fontId="7" fillId="6" borderId="14" xfId="5" applyNumberFormat="1" applyFont="1" applyFill="1" applyBorder="1" applyAlignment="1">
      <alignment horizontal="center" vertical="center" wrapText="1"/>
    </xf>
    <xf numFmtId="49" fontId="7" fillId="6" borderId="15" xfId="5" applyNumberFormat="1" applyFont="1" applyFill="1" applyBorder="1" applyAlignment="1">
      <alignment horizontal="center" vertical="center" wrapText="1"/>
    </xf>
    <xf numFmtId="49" fontId="9" fillId="6" borderId="16" xfId="5" applyNumberFormat="1" applyFont="1" applyFill="1" applyBorder="1" applyAlignment="1">
      <alignment vertical="center" wrapText="1"/>
    </xf>
    <xf numFmtId="49" fontId="7" fillId="6" borderId="12" xfId="5" applyNumberFormat="1" applyFont="1" applyFill="1" applyBorder="1" applyAlignment="1">
      <alignment vertical="center" wrapText="1"/>
    </xf>
    <xf numFmtId="49" fontId="6" fillId="6" borderId="16" xfId="5" applyNumberFormat="1" applyFont="1" applyFill="1" applyBorder="1" applyAlignment="1">
      <alignment horizontal="center" vertical="center" wrapText="1"/>
    </xf>
    <xf numFmtId="49" fontId="7" fillId="6" borderId="12" xfId="5" applyNumberFormat="1" applyFont="1" applyFill="1" applyBorder="1" applyAlignment="1">
      <alignment horizontal="center" vertical="center" wrapText="1"/>
    </xf>
    <xf numFmtId="49" fontId="2" fillId="8" borderId="1" xfId="6" applyNumberFormat="1" applyFont="1" applyFill="1" applyBorder="1" applyAlignment="1" applyProtection="1">
      <alignment horizontal="right"/>
      <protection locked="0"/>
    </xf>
    <xf numFmtId="0" fontId="2" fillId="8" borderId="1" xfId="6" applyNumberFormat="1" applyFont="1" applyFill="1" applyBorder="1" applyAlignment="1" applyProtection="1">
      <alignment horizontal="right"/>
      <protection locked="0"/>
    </xf>
    <xf numFmtId="2" fontId="2" fillId="8" borderId="1" xfId="6" applyNumberFormat="1" applyFont="1" applyFill="1" applyBorder="1" applyAlignment="1" applyProtection="1">
      <alignment horizontal="right"/>
      <protection locked="0"/>
    </xf>
    <xf numFmtId="0" fontId="2" fillId="7" borderId="0" xfId="2" applyFill="1" applyProtection="1">
      <protection locked="0"/>
    </xf>
    <xf numFmtId="2" fontId="2" fillId="8" borderId="1" xfId="6" applyNumberFormat="1" applyFont="1" applyFill="1" applyBorder="1" applyAlignment="1" applyProtection="1">
      <alignment horizontal="right" wrapText="1"/>
      <protection locked="0"/>
    </xf>
    <xf numFmtId="49" fontId="2" fillId="8" borderId="19" xfId="6" applyNumberFormat="1" applyFont="1" applyFill="1" applyBorder="1" applyAlignment="1" applyProtection="1">
      <alignment horizontal="right"/>
      <protection locked="0"/>
    </xf>
    <xf numFmtId="0" fontId="2" fillId="4" borderId="0" xfId="2" applyAlignment="1" applyProtection="1">
      <alignment horizontal="left"/>
      <protection locked="0"/>
    </xf>
    <xf numFmtId="49" fontId="6" fillId="6" borderId="7" xfId="5" applyNumberFormat="1" applyFont="1" applyFill="1" applyBorder="1" applyAlignment="1">
      <alignment horizontal="left" vertical="center" wrapText="1"/>
    </xf>
    <xf numFmtId="49" fontId="5" fillId="6" borderId="11" xfId="5" applyNumberFormat="1" applyFont="1" applyFill="1" applyBorder="1" applyAlignment="1">
      <alignment horizontal="center" vertical="center" wrapText="1"/>
    </xf>
    <xf numFmtId="49" fontId="6" fillId="6" borderId="11" xfId="5" applyNumberFormat="1" applyFont="1" applyFill="1" applyBorder="1" applyAlignment="1">
      <alignment horizontal="center" vertical="center" wrapText="1"/>
    </xf>
    <xf numFmtId="49" fontId="5" fillId="6" borderId="21" xfId="5" applyNumberFormat="1" applyFont="1" applyFill="1" applyBorder="1" applyAlignment="1">
      <alignment horizontal="center" vertical="center" wrapText="1"/>
    </xf>
    <xf numFmtId="49" fontId="5" fillId="6" borderId="22" xfId="5" applyNumberFormat="1" applyFont="1" applyFill="1" applyBorder="1" applyAlignment="1">
      <alignment horizontal="center" vertical="center" wrapText="1"/>
    </xf>
    <xf numFmtId="49" fontId="6" fillId="6" borderId="23" xfId="5" applyNumberFormat="1" applyFont="1" applyFill="1" applyBorder="1" applyAlignment="1">
      <alignment horizontal="center" vertical="center" wrapText="1"/>
    </xf>
    <xf numFmtId="49" fontId="6" fillId="6" borderId="21" xfId="5" applyNumberFormat="1" applyFont="1" applyFill="1" applyBorder="1" applyAlignment="1">
      <alignment horizontal="center" vertical="center" wrapText="1"/>
    </xf>
    <xf numFmtId="49" fontId="6" fillId="6" borderId="22" xfId="5" applyNumberFormat="1" applyFont="1" applyFill="1" applyBorder="1" applyAlignment="1">
      <alignment horizontal="center" vertical="center" wrapText="1"/>
    </xf>
    <xf numFmtId="49" fontId="6" fillId="6" borderId="26" xfId="5" applyNumberFormat="1" applyFont="1" applyFill="1" applyBorder="1" applyAlignment="1">
      <alignment horizontal="center" vertical="center" wrapText="1"/>
    </xf>
    <xf numFmtId="49" fontId="2" fillId="8" borderId="28" xfId="6" applyNumberFormat="1" applyFont="1" applyFill="1" applyBorder="1" applyAlignment="1" applyProtection="1">
      <alignment horizontal="right"/>
      <protection locked="0"/>
    </xf>
    <xf numFmtId="49" fontId="2" fillId="8" borderId="14" xfId="6" applyNumberFormat="1" applyFont="1" applyFill="1" applyBorder="1" applyAlignment="1" applyProtection="1">
      <alignment horizontal="right"/>
      <protection locked="0"/>
    </xf>
    <xf numFmtId="14" fontId="2" fillId="8" borderId="14" xfId="6" applyNumberFormat="1" applyFont="1" applyFill="1" applyBorder="1" applyAlignment="1" applyProtection="1">
      <alignment horizontal="right"/>
      <protection locked="0"/>
    </xf>
    <xf numFmtId="2" fontId="2" fillId="8" borderId="14" xfId="6" applyNumberFormat="1" applyFont="1" applyFill="1" applyBorder="1" applyAlignment="1" applyProtection="1">
      <alignment horizontal="right"/>
      <protection locked="0"/>
    </xf>
    <xf numFmtId="49" fontId="2" fillId="8" borderId="14" xfId="6" applyNumberFormat="1" applyFont="1" applyFill="1" applyBorder="1" applyAlignment="1" applyProtection="1">
      <alignment horizontal="right" wrapText="1"/>
      <protection locked="0"/>
    </xf>
    <xf numFmtId="49" fontId="2" fillId="8" borderId="15" xfId="6" applyNumberFormat="1" applyFont="1" applyFill="1" applyBorder="1" applyAlignment="1" applyProtection="1">
      <alignment horizontal="left"/>
      <protection locked="0"/>
    </xf>
    <xf numFmtId="14" fontId="2" fillId="8" borderId="1" xfId="6" applyNumberFormat="1" applyFont="1" applyFill="1" applyBorder="1" applyAlignment="1" applyProtection="1">
      <alignment horizontal="right"/>
      <protection locked="0"/>
    </xf>
    <xf numFmtId="49" fontId="2" fillId="8" borderId="29" xfId="6" applyNumberFormat="1" applyFont="1" applyFill="1" applyBorder="1" applyAlignment="1" applyProtection="1">
      <alignment horizontal="right"/>
      <protection locked="0"/>
    </xf>
    <xf numFmtId="49" fontId="2" fillId="8" borderId="1" xfId="6" applyNumberFormat="1" applyFont="1" applyFill="1" applyBorder="1" applyAlignment="1" applyProtection="1">
      <alignment horizontal="right" wrapText="1"/>
      <protection locked="0"/>
    </xf>
    <xf numFmtId="49" fontId="2" fillId="8" borderId="20" xfId="6" applyNumberFormat="1" applyFont="1" applyFill="1" applyBorder="1" applyAlignment="1" applyProtection="1">
      <alignment horizontal="left"/>
      <protection locked="0"/>
    </xf>
    <xf numFmtId="49" fontId="2" fillId="8" borderId="20" xfId="6" applyNumberFormat="1" applyFont="1" applyFill="1" applyBorder="1" applyAlignment="1" applyProtection="1">
      <alignment horizontal="left" wrapText="1"/>
      <protection locked="0"/>
    </xf>
    <xf numFmtId="49" fontId="2" fillId="8" borderId="30" xfId="6" applyNumberFormat="1" applyFont="1" applyFill="1" applyBorder="1" applyAlignment="1" applyProtection="1">
      <alignment horizontal="left"/>
      <protection locked="0"/>
    </xf>
    <xf numFmtId="49" fontId="2" fillId="7" borderId="19" xfId="6" applyNumberFormat="1" applyFont="1" applyFill="1" applyBorder="1" applyAlignment="1" applyProtection="1">
      <alignment horizontal="right"/>
      <protection locked="0"/>
    </xf>
    <xf numFmtId="49" fontId="2" fillId="7" borderId="1" xfId="6" applyNumberFormat="1" applyFont="1" applyFill="1" applyBorder="1" applyAlignment="1" applyProtection="1">
      <alignment horizontal="right"/>
      <protection locked="0"/>
    </xf>
    <xf numFmtId="14" fontId="2" fillId="7" borderId="1" xfId="6" applyNumberFormat="1" applyFont="1" applyFill="1" applyBorder="1" applyAlignment="1" applyProtection="1">
      <alignment horizontal="right"/>
      <protection locked="0"/>
    </xf>
    <xf numFmtId="14" fontId="2" fillId="7" borderId="29" xfId="6" applyNumberFormat="1" applyFont="1" applyFill="1" applyBorder="1" applyAlignment="1" applyProtection="1">
      <alignment horizontal="right"/>
      <protection locked="0"/>
    </xf>
    <xf numFmtId="0" fontId="2" fillId="7" borderId="1" xfId="6" applyNumberFormat="1" applyFont="1" applyFill="1" applyBorder="1" applyAlignment="1" applyProtection="1">
      <alignment horizontal="right"/>
      <protection locked="0"/>
    </xf>
    <xf numFmtId="49" fontId="2" fillId="7" borderId="1" xfId="6" applyNumberFormat="1" applyFont="1" applyFill="1" applyBorder="1" applyAlignment="1" applyProtection="1">
      <alignment horizontal="right" wrapText="1"/>
      <protection locked="0"/>
    </xf>
    <xf numFmtId="49" fontId="2" fillId="7" borderId="20" xfId="6" applyNumberFormat="1" applyFont="1" applyFill="1" applyBorder="1" applyAlignment="1" applyProtection="1">
      <alignment horizontal="left"/>
      <protection locked="0"/>
    </xf>
    <xf numFmtId="49" fontId="2" fillId="7" borderId="21" xfId="6" applyNumberFormat="1" applyFont="1" applyFill="1" applyBorder="1" applyAlignment="1" applyProtection="1">
      <alignment horizontal="right"/>
      <protection locked="0"/>
    </xf>
    <xf numFmtId="49" fontId="2" fillId="7" borderId="22" xfId="6" applyNumberFormat="1" applyFont="1" applyFill="1" applyBorder="1" applyAlignment="1" applyProtection="1">
      <alignment horizontal="right"/>
      <protection locked="0"/>
    </xf>
    <xf numFmtId="14" fontId="2" fillId="7" borderId="22" xfId="6" applyNumberFormat="1" applyFont="1" applyFill="1" applyBorder="1" applyAlignment="1" applyProtection="1">
      <alignment horizontal="right"/>
      <protection locked="0"/>
    </xf>
    <xf numFmtId="0" fontId="2" fillId="7" borderId="22" xfId="6" applyNumberFormat="1" applyFont="1" applyFill="1" applyBorder="1" applyAlignment="1" applyProtection="1">
      <alignment horizontal="right"/>
      <protection locked="0"/>
    </xf>
    <xf numFmtId="49" fontId="2" fillId="7" borderId="22" xfId="6" applyNumberFormat="1" applyFont="1" applyFill="1" applyBorder="1" applyAlignment="1" applyProtection="1">
      <alignment horizontal="right" wrapText="1"/>
      <protection locked="0"/>
    </xf>
    <xf numFmtId="49" fontId="2" fillId="7" borderId="23" xfId="6" applyNumberFormat="1" applyFont="1" applyFill="1" applyBorder="1" applyAlignment="1" applyProtection="1">
      <alignment horizontal="left"/>
      <protection locked="0"/>
    </xf>
    <xf numFmtId="0" fontId="2" fillId="8" borderId="14" xfId="6" applyNumberFormat="1" applyFont="1" applyFill="1" applyBorder="1" applyAlignment="1" applyProtection="1">
      <alignment horizontal="right"/>
      <protection locked="0"/>
    </xf>
    <xf numFmtId="2" fontId="2" fillId="8" borderId="14" xfId="6" applyNumberFormat="1" applyFont="1" applyFill="1" applyBorder="1" applyAlignment="1" applyProtection="1">
      <alignment horizontal="right" wrapText="1"/>
      <protection locked="0"/>
    </xf>
    <xf numFmtId="49" fontId="2" fillId="8" borderId="12" xfId="6" applyNumberFormat="1" applyFont="1" applyFill="1" applyBorder="1" applyAlignment="1" applyProtection="1">
      <alignment horizontal="left"/>
      <protection locked="0"/>
    </xf>
    <xf numFmtId="49" fontId="2" fillId="8" borderId="31" xfId="6" applyNumberFormat="1" applyFont="1" applyFill="1" applyBorder="1" applyAlignment="1" applyProtection="1">
      <alignment horizontal="right"/>
      <protection locked="0"/>
    </xf>
    <xf numFmtId="2" fontId="2" fillId="8" borderId="20" xfId="6" applyNumberFormat="1" applyFont="1" applyFill="1" applyBorder="1" applyAlignment="1" applyProtection="1">
      <alignment horizontal="left"/>
      <protection locked="0"/>
    </xf>
    <xf numFmtId="14" fontId="2" fillId="8" borderId="18" xfId="6" applyNumberFormat="1" applyFont="1" applyFill="1" applyBorder="1" applyAlignment="1" applyProtection="1">
      <alignment horizontal="right"/>
      <protection locked="0"/>
    </xf>
    <xf numFmtId="14" fontId="2" fillId="8" borderId="31" xfId="6" applyNumberFormat="1" applyFont="1" applyFill="1" applyBorder="1" applyAlignment="1" applyProtection="1">
      <alignment horizontal="right"/>
      <protection locked="0"/>
    </xf>
    <xf numFmtId="49" fontId="2" fillId="8" borderId="18" xfId="6" applyNumberFormat="1" applyFont="1" applyFill="1" applyBorder="1" applyAlignment="1" applyProtection="1">
      <alignment horizontal="right"/>
      <protection locked="0"/>
    </xf>
    <xf numFmtId="14" fontId="2" fillId="8" borderId="32" xfId="6" applyNumberFormat="1" applyFont="1" applyFill="1" applyBorder="1" applyAlignment="1" applyProtection="1">
      <alignment horizontal="right"/>
      <protection locked="0"/>
    </xf>
    <xf numFmtId="165" fontId="2" fillId="7" borderId="1" xfId="6" applyNumberFormat="1" applyFont="1" applyFill="1" applyBorder="1" applyAlignment="1" applyProtection="1">
      <alignment horizontal="right" wrapText="1"/>
      <protection locked="0"/>
    </xf>
    <xf numFmtId="49" fontId="2" fillId="7" borderId="1" xfId="6" applyNumberFormat="1" applyFont="1" applyFill="1" applyBorder="1" applyAlignment="1" applyProtection="1">
      <alignment horizontal="center" wrapText="1"/>
      <protection locked="0"/>
    </xf>
    <xf numFmtId="49" fontId="2" fillId="7" borderId="31" xfId="6" applyNumberFormat="1" applyFont="1" applyFill="1" applyBorder="1" applyAlignment="1" applyProtection="1">
      <alignment horizontal="right"/>
      <protection locked="0"/>
    </xf>
    <xf numFmtId="2" fontId="2" fillId="7" borderId="20" xfId="6" applyNumberFormat="1" applyFont="1" applyFill="1" applyBorder="1" applyAlignment="1" applyProtection="1">
      <alignment horizontal="left"/>
      <protection locked="0"/>
    </xf>
    <xf numFmtId="49" fontId="2" fillId="7" borderId="29" xfId="6" applyNumberFormat="1" applyFont="1" applyFill="1" applyBorder="1" applyAlignment="1" applyProtection="1">
      <alignment horizontal="center" wrapText="1"/>
      <protection locked="0"/>
    </xf>
    <xf numFmtId="2" fontId="2" fillId="7" borderId="30" xfId="6" applyNumberFormat="1" applyFont="1" applyFill="1" applyBorder="1" applyAlignment="1" applyProtection="1">
      <alignment horizontal="left"/>
      <protection locked="0"/>
    </xf>
    <xf numFmtId="49" fontId="2" fillId="7" borderId="20" xfId="6" applyNumberFormat="1" applyFont="1" applyFill="1" applyBorder="1" applyAlignment="1" applyProtection="1">
      <alignment horizontal="left" wrapText="1"/>
      <protection locked="0"/>
    </xf>
    <xf numFmtId="165" fontId="2" fillId="7" borderId="22" xfId="6" applyNumberFormat="1" applyFont="1" applyFill="1" applyBorder="1" applyAlignment="1" applyProtection="1">
      <alignment horizontal="right" wrapText="1"/>
      <protection locked="0"/>
    </xf>
    <xf numFmtId="49" fontId="2" fillId="7" borderId="26" xfId="6" applyNumberFormat="1" applyFont="1" applyFill="1" applyBorder="1" applyAlignment="1" applyProtection="1">
      <alignment horizontal="center" wrapText="1"/>
      <protection locked="0"/>
    </xf>
    <xf numFmtId="49" fontId="2" fillId="8" borderId="14" xfId="6" applyNumberFormat="1" applyFont="1" applyFill="1" applyBorder="1" applyAlignment="1" applyProtection="1">
      <alignment horizontal="center"/>
      <protection locked="0"/>
    </xf>
    <xf numFmtId="49" fontId="2" fillId="8" borderId="1" xfId="6" applyNumberFormat="1" applyFont="1" applyFill="1" applyBorder="1" applyAlignment="1" applyProtection="1">
      <alignment horizontal="center"/>
      <protection locked="0"/>
    </xf>
    <xf numFmtId="49" fontId="2" fillId="7" borderId="1" xfId="6" applyNumberFormat="1" applyFont="1" applyFill="1" applyBorder="1" applyAlignment="1" applyProtection="1">
      <alignment horizontal="center"/>
      <protection locked="0"/>
    </xf>
    <xf numFmtId="49" fontId="2" fillId="7" borderId="22" xfId="6" applyNumberFormat="1" applyFont="1" applyFill="1" applyBorder="1" applyAlignment="1" applyProtection="1">
      <alignment horizontal="center"/>
      <protection locked="0"/>
    </xf>
    <xf numFmtId="0" fontId="8" fillId="4" borderId="0" xfId="2" applyFont="1" applyAlignment="1" applyProtection="1">
      <alignment horizontal="center"/>
      <protection locked="0"/>
    </xf>
    <xf numFmtId="49" fontId="2" fillId="8" borderId="29" xfId="6" applyNumberFormat="1" applyFont="1" applyFill="1" applyBorder="1" applyAlignment="1" applyProtection="1">
      <alignment horizontal="right" wrapText="1"/>
      <protection locked="0"/>
    </xf>
    <xf numFmtId="49" fontId="2" fillId="8" borderId="18" xfId="6" applyNumberFormat="1" applyFont="1" applyFill="1" applyBorder="1" applyAlignment="1" applyProtection="1">
      <alignment horizontal="right" wrapText="1"/>
      <protection locked="0"/>
    </xf>
    <xf numFmtId="1" fontId="2" fillId="8" borderId="1" xfId="6" applyNumberFormat="1" applyFont="1" applyFill="1" applyBorder="1" applyAlignment="1" applyProtection="1">
      <alignment horizontal="right"/>
      <protection locked="0"/>
    </xf>
    <xf numFmtId="49" fontId="2" fillId="8" borderId="29" xfId="6" applyNumberFormat="1" applyFont="1" applyFill="1" applyBorder="1" applyAlignment="1" applyProtection="1">
      <alignment horizontal="center" vertical="center" wrapText="1"/>
      <protection locked="0"/>
    </xf>
    <xf numFmtId="49" fontId="2" fillId="7" borderId="26" xfId="6" applyNumberFormat="1" applyFont="1" applyFill="1" applyBorder="1" applyAlignment="1" applyProtection="1">
      <alignment horizontal="center" vertical="center" wrapText="1"/>
      <protection locked="0"/>
    </xf>
    <xf numFmtId="49" fontId="2" fillId="8" borderId="30" xfId="7" applyNumberFormat="1" applyFont="1" applyFill="1" applyBorder="1" applyAlignment="1" applyProtection="1">
      <alignment horizontal="left"/>
      <protection locked="0"/>
    </xf>
    <xf numFmtId="14" fontId="2" fillId="8" borderId="29" xfId="6" applyNumberFormat="1" applyFont="1" applyFill="1" applyBorder="1" applyAlignment="1" applyProtection="1">
      <alignment horizontal="right"/>
      <protection locked="0"/>
    </xf>
    <xf numFmtId="2" fontId="2" fillId="8" borderId="29" xfId="6" applyNumberFormat="1" applyFont="1" applyFill="1" applyBorder="1" applyAlignment="1" applyProtection="1">
      <alignment horizontal="right"/>
      <protection locked="0"/>
    </xf>
    <xf numFmtId="49" fontId="2" fillId="8" borderId="1" xfId="6" applyNumberFormat="1" applyFont="1" applyFill="1" applyBorder="1" applyAlignment="1" applyProtection="1">
      <alignment horizontal="right" vertical="center"/>
      <protection locked="0"/>
    </xf>
    <xf numFmtId="49" fontId="2" fillId="8" borderId="1" xfId="6" applyNumberFormat="1" applyFont="1" applyFill="1" applyBorder="1" applyAlignment="1" applyProtection="1">
      <alignment vertical="center"/>
      <protection locked="0"/>
    </xf>
    <xf numFmtId="49" fontId="11" fillId="7" borderId="20" xfId="6" applyNumberFormat="1" applyFont="1" applyFill="1" applyBorder="1" applyAlignment="1" applyProtection="1">
      <alignment horizontal="left"/>
      <protection locked="0"/>
    </xf>
    <xf numFmtId="49" fontId="11" fillId="7" borderId="23" xfId="6" applyNumberFormat="1" applyFont="1" applyFill="1" applyBorder="1" applyAlignment="1" applyProtection="1">
      <alignment horizontal="left"/>
      <protection locked="0"/>
    </xf>
    <xf numFmtId="2" fontId="11" fillId="8" borderId="14" xfId="6" applyNumberFormat="1" applyFont="1" applyFill="1" applyBorder="1" applyAlignment="1" applyProtection="1">
      <alignment horizontal="right" wrapText="1"/>
      <protection locked="0"/>
    </xf>
    <xf numFmtId="2" fontId="11" fillId="8" borderId="1" xfId="6" applyNumberFormat="1" applyFont="1" applyFill="1" applyBorder="1" applyAlignment="1" applyProtection="1">
      <alignment horizontal="right" wrapText="1"/>
      <protection locked="0"/>
    </xf>
    <xf numFmtId="0" fontId="2" fillId="8" borderId="29" xfId="6" applyNumberFormat="1" applyFont="1" applyFill="1" applyBorder="1" applyAlignment="1" applyProtection="1">
      <alignment horizontal="right"/>
      <protection locked="0"/>
    </xf>
    <xf numFmtId="49" fontId="2" fillId="7" borderId="29" xfId="6" applyNumberFormat="1" applyFont="1" applyFill="1" applyBorder="1" applyAlignment="1" applyProtection="1">
      <alignment horizontal="center" vertical="center" wrapText="1"/>
      <protection locked="0"/>
    </xf>
    <xf numFmtId="49" fontId="2" fillId="8" borderId="15" xfId="6" applyNumberFormat="1" applyFont="1" applyFill="1" applyBorder="1" applyAlignment="1" applyProtection="1">
      <alignment horizontal="right"/>
      <protection locked="0"/>
    </xf>
    <xf numFmtId="49" fontId="2" fillId="8" borderId="20" xfId="6" applyNumberFormat="1" applyFont="1" applyFill="1" applyBorder="1" applyAlignment="1" applyProtection="1">
      <alignment horizontal="right"/>
      <protection locked="0"/>
    </xf>
    <xf numFmtId="49" fontId="2" fillId="7" borderId="20" xfId="6" applyNumberFormat="1" applyFont="1" applyFill="1" applyBorder="1" applyAlignment="1" applyProtection="1">
      <alignment horizontal="right"/>
      <protection locked="0"/>
    </xf>
    <xf numFmtId="49" fontId="2" fillId="7" borderId="23" xfId="6" applyNumberFormat="1" applyFont="1" applyFill="1" applyBorder="1" applyAlignment="1" applyProtection="1">
      <alignment horizontal="right"/>
      <protection locked="0"/>
    </xf>
    <xf numFmtId="49" fontId="2" fillId="8" borderId="30" xfId="6" applyNumberFormat="1" applyFont="1" applyFill="1" applyBorder="1" applyAlignment="1" applyProtection="1">
      <alignment horizontal="right"/>
      <protection locked="0"/>
    </xf>
    <xf numFmtId="49" fontId="2" fillId="8" borderId="14" xfId="6" applyNumberFormat="1" applyFont="1" applyFill="1" applyBorder="1" applyAlignment="1" applyProtection="1">
      <alignment horizontal="center" vertical="center"/>
      <protection locked="0"/>
    </xf>
    <xf numFmtId="49" fontId="2" fillId="8" borderId="29" xfId="6" applyNumberFormat="1" applyFont="1" applyFill="1" applyBorder="1" applyAlignment="1" applyProtection="1">
      <alignment horizontal="center" vertical="center"/>
      <protection locked="0"/>
    </xf>
    <xf numFmtId="49" fontId="2" fillId="8" borderId="1" xfId="6" applyNumberFormat="1" applyFont="1" applyFill="1" applyBorder="1" applyAlignment="1" applyProtection="1">
      <alignment horizontal="center" vertical="center"/>
      <protection locked="0"/>
    </xf>
    <xf numFmtId="0" fontId="2" fillId="8" borderId="32" xfId="6" applyNumberFormat="1" applyFont="1" applyFill="1" applyBorder="1" applyAlignment="1" applyProtection="1">
      <alignment horizontal="right"/>
      <protection locked="0"/>
    </xf>
    <xf numFmtId="14" fontId="2" fillId="7" borderId="31" xfId="6" applyNumberFormat="1" applyFont="1" applyFill="1" applyBorder="1" applyAlignment="1" applyProtection="1">
      <alignment horizontal="right"/>
      <protection locked="0"/>
    </xf>
    <xf numFmtId="0" fontId="2" fillId="7" borderId="32" xfId="6" applyNumberFormat="1" applyFont="1" applyFill="1" applyBorder="1" applyAlignment="1" applyProtection="1">
      <alignment horizontal="right"/>
      <protection locked="0"/>
    </xf>
    <xf numFmtId="49" fontId="2" fillId="7" borderId="29" xfId="6" applyNumberFormat="1" applyFont="1" applyFill="1" applyBorder="1" applyAlignment="1" applyProtection="1">
      <alignment horizontal="right"/>
      <protection locked="0"/>
    </xf>
    <xf numFmtId="49" fontId="2" fillId="8" borderId="15" xfId="6" applyNumberFormat="1" applyFont="1" applyFill="1" applyBorder="1" applyAlignment="1" applyProtection="1">
      <alignment horizontal="left" vertical="center" wrapText="1"/>
      <protection locked="0"/>
    </xf>
    <xf numFmtId="49" fontId="2" fillId="8" borderId="28" xfId="6" applyNumberFormat="1" applyFont="1" applyFill="1" applyBorder="1" applyAlignment="1" applyProtection="1">
      <alignment horizontal="right" vertical="center"/>
      <protection locked="0"/>
    </xf>
    <xf numFmtId="0" fontId="11" fillId="7" borderId="1" xfId="2" applyFont="1" applyFill="1" applyBorder="1" applyProtection="1">
      <protection locked="0"/>
    </xf>
    <xf numFmtId="2" fontId="2" fillId="7" borderId="1" xfId="6" applyNumberFormat="1" applyFont="1" applyFill="1" applyBorder="1" applyAlignment="1" applyProtection="1">
      <alignment horizontal="right" wrapText="1"/>
      <protection locked="0"/>
    </xf>
    <xf numFmtId="49" fontId="2" fillId="8" borderId="15" xfId="6" applyNumberFormat="1" applyFont="1" applyFill="1" applyBorder="1" applyAlignment="1" applyProtection="1">
      <alignment vertical="center" wrapText="1"/>
      <protection locked="0"/>
    </xf>
    <xf numFmtId="49" fontId="2" fillId="8" borderId="20" xfId="6" applyNumberFormat="1" applyFont="1" applyFill="1" applyBorder="1" applyAlignment="1" applyProtection="1">
      <protection locked="0"/>
    </xf>
    <xf numFmtId="2" fontId="2" fillId="7" borderId="22" xfId="6" applyNumberFormat="1" applyFont="1" applyFill="1" applyBorder="1" applyAlignment="1" applyProtection="1">
      <alignment horizontal="right" wrapText="1"/>
      <protection locked="0"/>
    </xf>
    <xf numFmtId="49" fontId="2" fillId="8" borderId="16" xfId="6" applyNumberFormat="1" applyFont="1" applyFill="1" applyBorder="1" applyAlignment="1" applyProtection="1">
      <alignment horizontal="center" vertical="center"/>
      <protection locked="0"/>
    </xf>
    <xf numFmtId="0" fontId="3" fillId="4" borderId="0" xfId="2" applyFont="1" applyProtection="1">
      <protection locked="0"/>
    </xf>
    <xf numFmtId="0" fontId="8" fillId="9" borderId="0" xfId="2" applyFont="1" applyFill="1" applyAlignment="1" applyProtection="1">
      <alignment horizontal="center"/>
      <protection locked="0"/>
    </xf>
    <xf numFmtId="0" fontId="8" fillId="9" borderId="0" xfId="2" applyFont="1" applyFill="1" applyProtection="1">
      <protection locked="0"/>
    </xf>
    <xf numFmtId="49" fontId="2" fillId="7" borderId="30" xfId="6" applyNumberFormat="1" applyFont="1" applyFill="1" applyBorder="1" applyAlignment="1" applyProtection="1">
      <alignment horizontal="left"/>
      <protection locked="0"/>
    </xf>
    <xf numFmtId="49" fontId="12" fillId="7" borderId="22" xfId="6" applyNumberFormat="1" applyFont="1" applyFill="1" applyBorder="1" applyAlignment="1" applyProtection="1">
      <alignment horizontal="right"/>
      <protection locked="0"/>
    </xf>
    <xf numFmtId="49" fontId="13" fillId="7" borderId="1" xfId="6" applyNumberFormat="1" applyFont="1" applyFill="1" applyBorder="1" applyAlignment="1" applyProtection="1">
      <alignment horizontal="right"/>
      <protection locked="0"/>
    </xf>
    <xf numFmtId="49" fontId="13" fillId="7" borderId="19" xfId="6" applyNumberFormat="1" applyFont="1" applyFill="1" applyBorder="1" applyAlignment="1" applyProtection="1">
      <alignment horizontal="right"/>
      <protection locked="0"/>
    </xf>
    <xf numFmtId="14" fontId="13" fillId="7" borderId="31" xfId="6" applyNumberFormat="1" applyFont="1" applyFill="1" applyBorder="1" applyAlignment="1" applyProtection="1">
      <alignment horizontal="right"/>
      <protection locked="0"/>
    </xf>
    <xf numFmtId="14" fontId="13" fillId="7" borderId="1" xfId="6" applyNumberFormat="1" applyFont="1" applyFill="1" applyBorder="1" applyAlignment="1" applyProtection="1">
      <alignment horizontal="right"/>
      <protection locked="0"/>
    </xf>
    <xf numFmtId="49" fontId="13" fillId="7" borderId="29" xfId="6" applyNumberFormat="1" applyFont="1" applyFill="1" applyBorder="1" applyAlignment="1" applyProtection="1">
      <alignment horizontal="center" wrapText="1"/>
      <protection locked="0"/>
    </xf>
    <xf numFmtId="49" fontId="13" fillId="8" borderId="18" xfId="6" applyNumberFormat="1" applyFont="1" applyFill="1" applyBorder="1" applyAlignment="1" applyProtection="1">
      <alignment horizontal="right"/>
      <protection locked="0"/>
    </xf>
    <xf numFmtId="49" fontId="13" fillId="8" borderId="1" xfId="6" applyNumberFormat="1" applyFont="1" applyFill="1" applyBorder="1" applyAlignment="1" applyProtection="1">
      <alignment horizontal="right"/>
      <protection locked="0"/>
    </xf>
    <xf numFmtId="49" fontId="13" fillId="8" borderId="20" xfId="6" applyNumberFormat="1" applyFont="1" applyFill="1" applyBorder="1" applyAlignment="1" applyProtection="1">
      <alignment horizontal="left"/>
      <protection locked="0"/>
    </xf>
    <xf numFmtId="49" fontId="13" fillId="8" borderId="19" xfId="6" applyNumberFormat="1" applyFont="1" applyFill="1" applyBorder="1" applyAlignment="1" applyProtection="1">
      <alignment horizontal="right"/>
      <protection locked="0"/>
    </xf>
    <xf numFmtId="14" fontId="13" fillId="8" borderId="1" xfId="6" applyNumberFormat="1" applyFont="1" applyFill="1" applyBorder="1" applyAlignment="1" applyProtection="1">
      <alignment horizontal="right"/>
      <protection locked="0"/>
    </xf>
    <xf numFmtId="49" fontId="13" fillId="7" borderId="1" xfId="6" applyNumberFormat="1" applyFont="1" applyFill="1" applyBorder="1" applyAlignment="1" applyProtection="1">
      <alignment horizontal="center" wrapText="1"/>
      <protection locked="0"/>
    </xf>
    <xf numFmtId="49" fontId="2" fillId="7" borderId="33" xfId="6" applyNumberFormat="1" applyFont="1" applyFill="1" applyBorder="1" applyAlignment="1" applyProtection="1">
      <alignment horizontal="right"/>
      <protection locked="0"/>
    </xf>
    <xf numFmtId="49" fontId="2" fillId="7" borderId="18" xfId="6" applyNumberFormat="1" applyFont="1" applyFill="1" applyBorder="1" applyAlignment="1" applyProtection="1">
      <alignment horizontal="right"/>
      <protection locked="0"/>
    </xf>
    <xf numFmtId="14" fontId="2" fillId="7" borderId="18" xfId="6" applyNumberFormat="1" applyFont="1" applyFill="1" applyBorder="1" applyAlignment="1" applyProtection="1">
      <alignment horizontal="right"/>
      <protection locked="0"/>
    </xf>
    <xf numFmtId="49" fontId="2" fillId="7" borderId="18" xfId="6" applyNumberFormat="1" applyFont="1" applyFill="1" applyBorder="1" applyAlignment="1" applyProtection="1">
      <alignment horizontal="right" wrapText="1"/>
      <protection locked="0"/>
    </xf>
    <xf numFmtId="165" fontId="2" fillId="7" borderId="18" xfId="6" applyNumberFormat="1" applyFont="1" applyFill="1" applyBorder="1" applyAlignment="1" applyProtection="1">
      <alignment horizontal="right" wrapText="1"/>
      <protection locked="0"/>
    </xf>
    <xf numFmtId="49" fontId="2" fillId="7" borderId="18" xfId="6" applyNumberFormat="1" applyFont="1" applyFill="1" applyBorder="1" applyAlignment="1" applyProtection="1">
      <alignment horizontal="center" wrapText="1"/>
      <protection locked="0"/>
    </xf>
    <xf numFmtId="49" fontId="2" fillId="7" borderId="34" xfId="6" applyNumberFormat="1" applyFont="1" applyFill="1" applyBorder="1" applyAlignment="1" applyProtection="1">
      <alignment horizontal="left"/>
      <protection locked="0"/>
    </xf>
    <xf numFmtId="49" fontId="13" fillId="8" borderId="16" xfId="6" applyNumberFormat="1" applyFont="1" applyFill="1" applyBorder="1" applyAlignment="1" applyProtection="1">
      <alignment horizontal="right"/>
      <protection locked="0"/>
    </xf>
    <xf numFmtId="49" fontId="13" fillId="8" borderId="15" xfId="6" applyNumberFormat="1" applyFont="1" applyFill="1" applyBorder="1" applyAlignment="1" applyProtection="1">
      <alignment horizontal="left"/>
      <protection locked="0"/>
    </xf>
    <xf numFmtId="49" fontId="13" fillId="7" borderId="24" xfId="6" applyNumberFormat="1" applyFont="1" applyFill="1" applyBorder="1" applyAlignment="1" applyProtection="1">
      <alignment horizontal="right"/>
      <protection locked="0"/>
    </xf>
    <xf numFmtId="49" fontId="13" fillId="7" borderId="26" xfId="6" applyNumberFormat="1" applyFont="1" applyFill="1" applyBorder="1" applyAlignment="1" applyProtection="1">
      <alignment horizontal="right"/>
      <protection locked="0"/>
    </xf>
    <xf numFmtId="14" fontId="13" fillId="7" borderId="26" xfId="6" applyNumberFormat="1" applyFont="1" applyFill="1" applyBorder="1" applyAlignment="1" applyProtection="1">
      <alignment horizontal="right"/>
      <protection locked="0"/>
    </xf>
    <xf numFmtId="49" fontId="13" fillId="7" borderId="26" xfId="6" applyNumberFormat="1" applyFont="1" applyFill="1" applyBorder="1" applyAlignment="1" applyProtection="1">
      <alignment horizontal="center" wrapText="1"/>
      <protection locked="0"/>
    </xf>
    <xf numFmtId="49" fontId="2" fillId="7" borderId="26" xfId="6" applyNumberFormat="1" applyFont="1" applyFill="1" applyBorder="1" applyAlignment="1" applyProtection="1">
      <alignment horizontal="right"/>
      <protection locked="0"/>
    </xf>
    <xf numFmtId="14" fontId="2" fillId="7" borderId="26" xfId="6" applyNumberFormat="1" applyFont="1" applyFill="1" applyBorder="1" applyAlignment="1" applyProtection="1">
      <alignment horizontal="right"/>
      <protection locked="0"/>
    </xf>
    <xf numFmtId="49" fontId="2" fillId="7" borderId="26" xfId="6" applyNumberFormat="1" applyFont="1" applyFill="1" applyBorder="1" applyAlignment="1" applyProtection="1">
      <alignment horizontal="right" wrapText="1"/>
      <protection locked="0"/>
    </xf>
    <xf numFmtId="165" fontId="2" fillId="7" borderId="26" xfId="6" applyNumberFormat="1" applyFont="1" applyFill="1" applyBorder="1" applyAlignment="1" applyProtection="1">
      <alignment horizontal="right" wrapText="1"/>
      <protection locked="0"/>
    </xf>
    <xf numFmtId="49" fontId="2" fillId="7" borderId="25" xfId="6" applyNumberFormat="1" applyFont="1" applyFill="1" applyBorder="1" applyAlignment="1" applyProtection="1">
      <alignment horizontal="left"/>
      <protection locked="0"/>
    </xf>
    <xf numFmtId="49" fontId="2" fillId="8" borderId="16" xfId="6" applyNumberFormat="1" applyFont="1" applyFill="1" applyBorder="1" applyAlignment="1" applyProtection="1">
      <alignment horizontal="center" vertical="center" wrapText="1"/>
      <protection locked="0"/>
    </xf>
    <xf numFmtId="49" fontId="2" fillId="8" borderId="17" xfId="6" applyNumberFormat="1" applyFont="1" applyFill="1" applyBorder="1" applyAlignment="1" applyProtection="1">
      <alignment horizontal="center" vertical="center" wrapText="1"/>
      <protection locked="0"/>
    </xf>
    <xf numFmtId="49" fontId="2" fillId="8" borderId="29" xfId="6" applyNumberFormat="1" applyFont="1" applyFill="1" applyBorder="1" applyAlignment="1" applyProtection="1">
      <alignment horizontal="center" vertical="center" wrapText="1"/>
      <protection locked="0"/>
    </xf>
    <xf numFmtId="49" fontId="2" fillId="7" borderId="18" xfId="6" applyNumberFormat="1" applyFont="1" applyFill="1" applyBorder="1" applyAlignment="1" applyProtection="1">
      <alignment horizontal="center" vertical="center" wrapText="1"/>
      <protection locked="0"/>
    </xf>
    <xf numFmtId="49" fontId="2" fillId="7" borderId="17" xfId="6" applyNumberFormat="1" applyFont="1" applyFill="1" applyBorder="1" applyAlignment="1" applyProtection="1">
      <alignment horizontal="center" vertical="center" wrapText="1"/>
      <protection locked="0"/>
    </xf>
    <xf numFmtId="49" fontId="2" fillId="7" borderId="26" xfId="6" applyNumberFormat="1" applyFont="1" applyFill="1" applyBorder="1" applyAlignment="1" applyProtection="1">
      <alignment horizontal="center" vertical="center" wrapText="1"/>
      <protection locked="0"/>
    </xf>
    <xf numFmtId="49" fontId="6" fillId="6" borderId="12" xfId="5" applyNumberFormat="1" applyFont="1" applyFill="1" applyBorder="1" applyAlignment="1">
      <alignment horizontal="center" vertical="center" wrapText="1"/>
    </xf>
    <xf numFmtId="49" fontId="6" fillId="6" borderId="25" xfId="5" applyNumberFormat="1" applyFont="1" applyFill="1" applyBorder="1" applyAlignment="1">
      <alignment horizontal="center" vertical="center" wrapText="1"/>
    </xf>
    <xf numFmtId="49" fontId="5" fillId="6" borderId="11" xfId="5" applyNumberFormat="1" applyFont="1" applyFill="1" applyBorder="1" applyAlignment="1">
      <alignment horizontal="center" vertical="center" wrapText="1"/>
    </xf>
    <xf numFmtId="49" fontId="5" fillId="6" borderId="24" xfId="5" applyNumberFormat="1" applyFont="1" applyFill="1" applyBorder="1" applyAlignment="1">
      <alignment horizontal="center" vertical="center" wrapText="1"/>
    </xf>
    <xf numFmtId="49" fontId="5" fillId="6" borderId="12" xfId="5" applyNumberFormat="1" applyFont="1" applyFill="1" applyBorder="1" applyAlignment="1">
      <alignment horizontal="center" vertical="center" wrapText="1"/>
    </xf>
    <xf numFmtId="49" fontId="5" fillId="6" borderId="25" xfId="5" applyNumberFormat="1" applyFont="1" applyFill="1" applyBorder="1" applyAlignment="1">
      <alignment horizontal="center" vertical="center" wrapText="1"/>
    </xf>
    <xf numFmtId="49" fontId="6" fillId="6" borderId="11" xfId="5" applyNumberFormat="1" applyFont="1" applyFill="1" applyBorder="1" applyAlignment="1">
      <alignment horizontal="center" vertical="center" wrapText="1"/>
    </xf>
    <xf numFmtId="49" fontId="6" fillId="6" borderId="24" xfId="5" applyNumberFormat="1" applyFont="1" applyFill="1" applyBorder="1" applyAlignment="1">
      <alignment horizontal="center" vertical="center" wrapText="1"/>
    </xf>
    <xf numFmtId="49" fontId="6" fillId="6" borderId="13" xfId="5" applyNumberFormat="1" applyFont="1" applyFill="1" applyBorder="1" applyAlignment="1">
      <alignment horizontal="center" vertical="center" wrapText="1"/>
    </xf>
    <xf numFmtId="49" fontId="6" fillId="6" borderId="27" xfId="5" applyNumberFormat="1" applyFont="1" applyFill="1" applyBorder="1" applyAlignment="1">
      <alignment horizontal="center" vertical="center" wrapText="1"/>
    </xf>
    <xf numFmtId="49" fontId="2" fillId="8" borderId="18" xfId="6" applyNumberFormat="1" applyFont="1" applyFill="1" applyBorder="1" applyAlignment="1" applyProtection="1">
      <alignment horizontal="center" vertical="center" wrapText="1"/>
      <protection locked="0"/>
    </xf>
    <xf numFmtId="49" fontId="6" fillId="6" borderId="8" xfId="5" applyNumberFormat="1" applyFont="1" applyFill="1" applyBorder="1" applyAlignment="1">
      <alignment horizontal="center" vertical="center" wrapText="1"/>
    </xf>
    <xf numFmtId="49" fontId="6" fillId="6" borderId="9" xfId="5" applyNumberFormat="1" applyFont="1" applyFill="1" applyBorder="1" applyAlignment="1">
      <alignment horizontal="center" vertical="center" wrapText="1"/>
    </xf>
    <xf numFmtId="49" fontId="5" fillId="6" borderId="5" xfId="5" applyNumberFormat="1" applyFont="1" applyFill="1" applyBorder="1" applyAlignment="1">
      <alignment horizontal="center" vertical="center" wrapText="1"/>
    </xf>
    <xf numFmtId="49" fontId="5" fillId="6" borderId="0" xfId="5" applyNumberFormat="1" applyFont="1" applyFill="1" applyAlignment="1">
      <alignment horizontal="center" vertical="center" wrapText="1"/>
    </xf>
    <xf numFmtId="49" fontId="5" fillId="6" borderId="6" xfId="5" applyNumberFormat="1" applyFont="1" applyFill="1" applyBorder="1" applyAlignment="1">
      <alignment horizontal="center" vertical="center" wrapText="1"/>
    </xf>
    <xf numFmtId="49" fontId="6" fillId="6" borderId="3" xfId="5" applyNumberFormat="1" applyFont="1" applyFill="1" applyBorder="1" applyAlignment="1">
      <alignment horizontal="center" vertical="center" wrapText="1"/>
    </xf>
    <xf numFmtId="49" fontId="6" fillId="6" borderId="4" xfId="5" applyNumberFormat="1" applyFont="1" applyFill="1" applyBorder="1" applyAlignment="1">
      <alignment horizontal="center" vertical="center" wrapText="1"/>
    </xf>
    <xf numFmtId="49" fontId="6" fillId="6" borderId="2" xfId="5" applyNumberFormat="1" applyFont="1" applyFill="1" applyBorder="1" applyAlignment="1">
      <alignment horizontal="center" vertical="center" wrapText="1"/>
    </xf>
    <xf numFmtId="49" fontId="6" fillId="6" borderId="5" xfId="5" applyNumberFormat="1" applyFont="1" applyFill="1" applyBorder="1" applyAlignment="1">
      <alignment horizontal="center" vertical="center" wrapText="1"/>
    </xf>
    <xf numFmtId="49" fontId="6" fillId="6" borderId="0" xfId="5" applyNumberFormat="1" applyFont="1" applyFill="1" applyAlignment="1">
      <alignment horizontal="center" vertical="center" wrapText="1"/>
    </xf>
    <xf numFmtId="49" fontId="5" fillId="6" borderId="8" xfId="5" applyNumberFormat="1" applyFont="1" applyFill="1" applyBorder="1" applyAlignment="1">
      <alignment horizontal="center" vertical="center" wrapText="1"/>
    </xf>
    <xf numFmtId="49" fontId="5" fillId="6" borderId="10" xfId="5" applyNumberFormat="1" applyFont="1" applyFill="1" applyBorder="1" applyAlignment="1">
      <alignment horizontal="center" vertical="center" wrapText="1"/>
    </xf>
    <xf numFmtId="49" fontId="5" fillId="6" borderId="9" xfId="5" applyNumberFormat="1" applyFont="1" applyFill="1" applyBorder="1" applyAlignment="1">
      <alignment horizontal="center" vertical="center" wrapText="1"/>
    </xf>
    <xf numFmtId="49" fontId="6" fillId="6" borderId="10" xfId="5" applyNumberFormat="1" applyFont="1" applyFill="1" applyBorder="1" applyAlignment="1">
      <alignment horizontal="center" vertical="center" wrapText="1"/>
    </xf>
    <xf numFmtId="49" fontId="2" fillId="7" borderId="29" xfId="6" applyNumberFormat="1" applyFont="1" applyFill="1" applyBorder="1" applyAlignment="1" applyProtection="1">
      <alignment horizontal="center" vertical="center" wrapText="1"/>
      <protection locked="0"/>
    </xf>
  </cellXfs>
  <cellStyles count="8">
    <cellStyle name="Comma 2" xfId="6" xr:uid="{62C6D513-EB72-45AC-81A4-06A6DE900521}"/>
    <cellStyle name="Comma 2 2" xfId="7" xr:uid="{4FF6E020-D790-48CE-80E6-F63F093D55E0}"/>
    <cellStyle name="dms_H" xfId="3" xr:uid="{46BCF673-8549-444A-A099-6C5C715D0A5F}"/>
    <cellStyle name="dms_TopHeader" xfId="1" xr:uid="{F1C16428-7D12-4582-BFBE-29E41D654FBB}"/>
    <cellStyle name="Normal" xfId="0" builtinId="0"/>
    <cellStyle name="Normal_D11 2371025  Financial information - 2012 Draft RIN - Ausgrid" xfId="2" xr:uid="{B28C636B-EE03-44AE-9963-B95BC34FF6C0}"/>
    <cellStyle name="Normal_D12 1569  Opex, DMIS, EBSS - 2012 draft RIN - Ausgrid" xfId="4" xr:uid="{6C7E99E3-DEB1-433D-B2EA-E751150578C3}"/>
    <cellStyle name="Normal_D12 16703  Overheads, Avoided Cost, ACS, Demand and Revenue - 2012 draft RIN - Ausgrid" xfId="5" xr:uid="{630E805A-A54A-4A4C-8E1E-B86A3C18A7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752475</xdr:colOff>
      <xdr:row>3</xdr:row>
      <xdr:rowOff>114300</xdr:rowOff>
    </xdr:to>
    <xdr:grpSp>
      <xdr:nvGrpSpPr>
        <xdr:cNvPr id="2" name="Group 2">
          <a:extLst>
            <a:ext uri="{FF2B5EF4-FFF2-40B4-BE49-F238E27FC236}">
              <a16:creationId xmlns:a16="http://schemas.microsoft.com/office/drawing/2014/main" id="{DBA62D79-7D1C-45B8-BB50-942C9B6CE321}"/>
            </a:ext>
          </a:extLst>
        </xdr:cNvPr>
        <xdr:cNvGrpSpPr>
          <a:grpSpLocks/>
        </xdr:cNvGrpSpPr>
      </xdr:nvGrpSpPr>
      <xdr:grpSpPr bwMode="auto">
        <a:xfrm>
          <a:off x="0" y="0"/>
          <a:ext cx="752475" cy="900113"/>
          <a:chOff x="22413" y="11206"/>
          <a:chExt cx="1546410" cy="1080651"/>
        </a:xfrm>
      </xdr:grpSpPr>
      <xdr:sp macro="" textlink="">
        <xdr:nvSpPr>
          <xdr:cNvPr id="3" name="Rectangle 3">
            <a:extLst>
              <a:ext uri="{FF2B5EF4-FFF2-40B4-BE49-F238E27FC236}">
                <a16:creationId xmlns:a16="http://schemas.microsoft.com/office/drawing/2014/main" id="{CBFA9431-23E6-7EEA-5FFA-CC2FCC78AF91}"/>
              </a:ext>
            </a:extLst>
          </xdr:cNvPr>
          <xdr:cNvSpPr>
            <a:spLocks noChangeArrowheads="1"/>
          </xdr:cNvSpPr>
        </xdr:nvSpPr>
        <xdr:spPr bwMode="auto">
          <a:xfrm>
            <a:off x="33619" y="22412"/>
            <a:ext cx="1524628" cy="1069445"/>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F66DF6C5-E85B-48D3-358B-356A89A38C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96941A92-2F5E-A7F3-B6CE-BDA36602DFDE}"/>
              </a:ext>
            </a:extLst>
          </xdr:cNvPr>
          <xdr:cNvSpPr>
            <a:spLocks noChangeArrowheads="1"/>
          </xdr:cNvSpPr>
        </xdr:nvSpPr>
        <xdr:spPr bwMode="auto">
          <a:xfrm>
            <a:off x="139862" y="812979"/>
            <a:ext cx="1350662" cy="23239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grpSp>
    <xdr:clientData/>
  </xdr:twoCellAnchor>
  <xdr:oneCellAnchor>
    <xdr:from>
      <xdr:col>4</xdr:col>
      <xdr:colOff>164897</xdr:colOff>
      <xdr:row>0</xdr:row>
      <xdr:rowOff>110115</xdr:rowOff>
    </xdr:from>
    <xdr:ext cx="7194000" cy="1737158"/>
    <xdr:sp macro="" textlink="">
      <xdr:nvSpPr>
        <xdr:cNvPr id="6" name="TextBox 5">
          <a:extLst>
            <a:ext uri="{FF2B5EF4-FFF2-40B4-BE49-F238E27FC236}">
              <a16:creationId xmlns:a16="http://schemas.microsoft.com/office/drawing/2014/main" id="{DB22B9A9-F089-456B-9BC7-A225A8DE9A47}"/>
            </a:ext>
          </a:extLst>
        </xdr:cNvPr>
        <xdr:cNvSpPr txBox="1"/>
      </xdr:nvSpPr>
      <xdr:spPr>
        <a:xfrm>
          <a:off x="6660947" y="110115"/>
          <a:ext cx="7194000" cy="1737158"/>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AU" sz="2000"/>
            <a:t>Notes:</a:t>
          </a:r>
        </a:p>
        <a:p>
          <a:pPr algn="l"/>
          <a:r>
            <a:rPr lang="en-AU" sz="2000"/>
            <a:t> - The table is designed</a:t>
          </a:r>
          <a:r>
            <a:rPr lang="en-AU" sz="2000" baseline="0"/>
            <a:t> to capture all the requirements regarding</a:t>
          </a:r>
        </a:p>
        <a:p>
          <a:pPr algn="l"/>
          <a:r>
            <a:rPr lang="en-AU" sz="2000" baseline="0"/>
            <a:t> Actual Prices Payable Information as in NGR Part 18A</a:t>
          </a:r>
        </a:p>
        <a:p>
          <a:r>
            <a:rPr lang="en-AU" sz="2000"/>
            <a:t> - Drop</a:t>
          </a:r>
          <a:r>
            <a:rPr lang="en-AU" sz="2000" baseline="0"/>
            <a:t> down lists included for service types in column D, as well as </a:t>
          </a:r>
        </a:p>
        <a:p>
          <a:r>
            <a:rPr lang="en-AU" sz="2000" baseline="0"/>
            <a:t>where there are fixed responses under the rules.</a:t>
          </a:r>
          <a:endParaRPr lang="en-AU" sz="20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refreshError="1"/>
      <sheetData sheetId="1" refreshError="1">
        <row r="3">
          <cell r="B3">
            <v>2011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0FD8E-FB2A-48F3-866A-FBD116ABCCCC}">
  <sheetPr>
    <tabColor theme="9"/>
    <pageSetUpPr fitToPage="1"/>
  </sheetPr>
  <dimension ref="A1:EC381"/>
  <sheetViews>
    <sheetView tabSelected="1" topLeftCell="A11" zoomScale="80" zoomScaleNormal="80" workbookViewId="0">
      <pane xSplit="4" ySplit="3" topLeftCell="E14" activePane="bottomRight" state="frozen"/>
      <selection activeCell="A11" sqref="A11"/>
      <selection pane="topRight" activeCell="E11" sqref="E11"/>
      <selection pane="bottomLeft" activeCell="A14" sqref="A14"/>
      <selection pane="bottomRight" activeCell="D358" sqref="D358"/>
    </sheetView>
  </sheetViews>
  <sheetFormatPr defaultRowHeight="12.75" x14ac:dyDescent="0.2"/>
  <cols>
    <col min="1" max="1" width="11.85546875" style="2" customWidth="1"/>
    <col min="2" max="3" width="23.140625" style="2" customWidth="1"/>
    <col min="4" max="4" width="62.28515625" style="2" bestFit="1" customWidth="1"/>
    <col min="5" max="5" width="27.42578125" style="2" customWidth="1"/>
    <col min="6" max="6" width="27.85546875" style="2" customWidth="1"/>
    <col min="7" max="8" width="22" style="2" customWidth="1"/>
    <col min="9" max="9" width="23.5703125" style="2" customWidth="1"/>
    <col min="10" max="10" width="25.28515625" style="2" customWidth="1"/>
    <col min="11" max="11" width="15.85546875" style="2" customWidth="1"/>
    <col min="12" max="12" width="24.85546875" style="2" customWidth="1"/>
    <col min="13" max="13" width="20.5703125" style="2" customWidth="1"/>
    <col min="14" max="14" width="15.140625" style="2" customWidth="1"/>
    <col min="15" max="15" width="22.5703125" style="2" customWidth="1"/>
    <col min="16" max="16" width="19.5703125" style="2" customWidth="1"/>
    <col min="17" max="17" width="69.7109375" style="2" bestFit="1" customWidth="1"/>
    <col min="18" max="18" width="147.85546875" style="2" bestFit="1" customWidth="1"/>
    <col min="19" max="19" width="51.7109375" style="2" customWidth="1"/>
    <col min="20" max="20" width="39.140625" style="2" customWidth="1"/>
    <col min="21" max="22" width="25.85546875" style="2" customWidth="1"/>
    <col min="23" max="23" width="251" style="21" bestFit="1" customWidth="1"/>
    <col min="24" max="24" width="15.85546875" style="2" customWidth="1"/>
    <col min="25" max="34" width="8.7109375" style="2"/>
    <col min="35" max="45" width="9.140625" style="2" bestFit="1" customWidth="1"/>
    <col min="46" max="46" width="11.140625" style="2" customWidth="1"/>
    <col min="47" max="58" width="9.140625" style="2" bestFit="1" customWidth="1"/>
    <col min="59" max="59" width="10.42578125" style="2" bestFit="1" customWidth="1"/>
    <col min="60" max="70" width="9.140625" style="2" bestFit="1" customWidth="1"/>
    <col min="71" max="71" width="46.85546875" style="2" customWidth="1"/>
    <col min="72" max="72" width="36" style="2" customWidth="1"/>
    <col min="73" max="246" width="8.7109375" style="2"/>
    <col min="247" max="247" width="11.85546875" style="2" customWidth="1"/>
    <col min="248" max="249" width="23.140625" style="2" customWidth="1"/>
    <col min="250" max="250" width="34.85546875" style="2" customWidth="1"/>
    <col min="251" max="251" width="27.42578125" style="2" customWidth="1"/>
    <col min="252" max="252" width="27.85546875" style="2" customWidth="1"/>
    <col min="253" max="255" width="22" style="2" customWidth="1"/>
    <col min="256" max="256" width="33.140625" style="2" customWidth="1"/>
    <col min="257" max="257" width="15.85546875" style="2" customWidth="1"/>
    <col min="258" max="258" width="24.85546875" style="2" customWidth="1"/>
    <col min="259" max="259" width="15.85546875" style="2" customWidth="1"/>
    <col min="260" max="260" width="15.140625" style="2" customWidth="1"/>
    <col min="261" max="261" width="12.140625" style="2" customWidth="1"/>
    <col min="262" max="262" width="14.5703125" style="2" customWidth="1"/>
    <col min="263" max="263" width="13.85546875" style="2" customWidth="1"/>
    <col min="264" max="265" width="15.42578125" style="2" customWidth="1"/>
    <col min="266" max="266" width="14.140625" style="2" customWidth="1"/>
    <col min="267" max="267" width="15.140625" style="2" customWidth="1"/>
    <col min="268" max="268" width="14.85546875" style="2" customWidth="1"/>
    <col min="269" max="269" width="15.5703125" style="2" customWidth="1"/>
    <col min="270" max="280" width="15.85546875" style="2" customWidth="1"/>
    <col min="281" max="301" width="8.7109375" style="2"/>
    <col min="302" max="302" width="11.140625" style="2" customWidth="1"/>
    <col min="303" max="314" width="8.7109375" style="2"/>
    <col min="315" max="315" width="10.42578125" style="2" bestFit="1" customWidth="1"/>
    <col min="316" max="326" width="8.7109375" style="2"/>
    <col min="327" max="327" width="46.85546875" style="2" customWidth="1"/>
    <col min="328" max="328" width="36" style="2" customWidth="1"/>
    <col min="329" max="502" width="8.7109375" style="2"/>
    <col min="503" max="503" width="11.85546875" style="2" customWidth="1"/>
    <col min="504" max="505" width="23.140625" style="2" customWidth="1"/>
    <col min="506" max="506" width="34.85546875" style="2" customWidth="1"/>
    <col min="507" max="507" width="27.42578125" style="2" customWidth="1"/>
    <col min="508" max="508" width="27.85546875" style="2" customWidth="1"/>
    <col min="509" max="511" width="22" style="2" customWidth="1"/>
    <col min="512" max="512" width="33.140625" style="2" customWidth="1"/>
    <col min="513" max="513" width="15.85546875" style="2" customWidth="1"/>
    <col min="514" max="514" width="24.85546875" style="2" customWidth="1"/>
    <col min="515" max="515" width="15.85546875" style="2" customWidth="1"/>
    <col min="516" max="516" width="15.140625" style="2" customWidth="1"/>
    <col min="517" max="517" width="12.140625" style="2" customWidth="1"/>
    <col min="518" max="518" width="14.5703125" style="2" customWidth="1"/>
    <col min="519" max="519" width="13.85546875" style="2" customWidth="1"/>
    <col min="520" max="521" width="15.42578125" style="2" customWidth="1"/>
    <col min="522" max="522" width="14.140625" style="2" customWidth="1"/>
    <col min="523" max="523" width="15.140625" style="2" customWidth="1"/>
    <col min="524" max="524" width="14.85546875" style="2" customWidth="1"/>
    <col min="525" max="525" width="15.5703125" style="2" customWidth="1"/>
    <col min="526" max="536" width="15.85546875" style="2" customWidth="1"/>
    <col min="537" max="557" width="8.7109375" style="2"/>
    <col min="558" max="558" width="11.140625" style="2" customWidth="1"/>
    <col min="559" max="570" width="8.7109375" style="2"/>
    <col min="571" max="571" width="10.42578125" style="2" bestFit="1" customWidth="1"/>
    <col min="572" max="582" width="8.7109375" style="2"/>
    <col min="583" max="583" width="46.85546875" style="2" customWidth="1"/>
    <col min="584" max="584" width="36" style="2" customWidth="1"/>
    <col min="585" max="758" width="8.7109375" style="2"/>
    <col min="759" max="759" width="11.85546875" style="2" customWidth="1"/>
    <col min="760" max="761" width="23.140625" style="2" customWidth="1"/>
    <col min="762" max="762" width="34.85546875" style="2" customWidth="1"/>
    <col min="763" max="763" width="27.42578125" style="2" customWidth="1"/>
    <col min="764" max="764" width="27.85546875" style="2" customWidth="1"/>
    <col min="765" max="767" width="22" style="2" customWidth="1"/>
    <col min="768" max="768" width="33.140625" style="2" customWidth="1"/>
    <col min="769" max="769" width="15.85546875" style="2" customWidth="1"/>
    <col min="770" max="770" width="24.85546875" style="2" customWidth="1"/>
    <col min="771" max="771" width="15.85546875" style="2" customWidth="1"/>
    <col min="772" max="772" width="15.140625" style="2" customWidth="1"/>
    <col min="773" max="773" width="12.140625" style="2" customWidth="1"/>
    <col min="774" max="774" width="14.5703125" style="2" customWidth="1"/>
    <col min="775" max="775" width="13.85546875" style="2" customWidth="1"/>
    <col min="776" max="777" width="15.42578125" style="2" customWidth="1"/>
    <col min="778" max="778" width="14.140625" style="2" customWidth="1"/>
    <col min="779" max="779" width="15.140625" style="2" customWidth="1"/>
    <col min="780" max="780" width="14.85546875" style="2" customWidth="1"/>
    <col min="781" max="781" width="15.5703125" style="2" customWidth="1"/>
    <col min="782" max="792" width="15.85546875" style="2" customWidth="1"/>
    <col min="793" max="813" width="8.7109375" style="2"/>
    <col min="814" max="814" width="11.140625" style="2" customWidth="1"/>
    <col min="815" max="826" width="8.7109375" style="2"/>
    <col min="827" max="827" width="10.42578125" style="2" bestFit="1" customWidth="1"/>
    <col min="828" max="838" width="8.7109375" style="2"/>
    <col min="839" max="839" width="46.85546875" style="2" customWidth="1"/>
    <col min="840" max="840" width="36" style="2" customWidth="1"/>
    <col min="841" max="1014" width="8.7109375" style="2"/>
    <col min="1015" max="1015" width="11.85546875" style="2" customWidth="1"/>
    <col min="1016" max="1017" width="23.140625" style="2" customWidth="1"/>
    <col min="1018" max="1018" width="34.85546875" style="2" customWidth="1"/>
    <col min="1019" max="1019" width="27.42578125" style="2" customWidth="1"/>
    <col min="1020" max="1020" width="27.85546875" style="2" customWidth="1"/>
    <col min="1021" max="1023" width="22" style="2" customWidth="1"/>
    <col min="1024" max="1024" width="33.140625" style="2" customWidth="1"/>
    <col min="1025" max="1025" width="15.85546875" style="2" customWidth="1"/>
    <col min="1026" max="1026" width="24.85546875" style="2" customWidth="1"/>
    <col min="1027" max="1027" width="15.85546875" style="2" customWidth="1"/>
    <col min="1028" max="1028" width="15.140625" style="2" customWidth="1"/>
    <col min="1029" max="1029" width="12.140625" style="2" customWidth="1"/>
    <col min="1030" max="1030" width="14.5703125" style="2" customWidth="1"/>
    <col min="1031" max="1031" width="13.85546875" style="2" customWidth="1"/>
    <col min="1032" max="1033" width="15.42578125" style="2" customWidth="1"/>
    <col min="1034" max="1034" width="14.140625" style="2" customWidth="1"/>
    <col min="1035" max="1035" width="15.140625" style="2" customWidth="1"/>
    <col min="1036" max="1036" width="14.85546875" style="2" customWidth="1"/>
    <col min="1037" max="1037" width="15.5703125" style="2" customWidth="1"/>
    <col min="1038" max="1048" width="15.85546875" style="2" customWidth="1"/>
    <col min="1049" max="1069" width="8.7109375" style="2"/>
    <col min="1070" max="1070" width="11.140625" style="2" customWidth="1"/>
    <col min="1071" max="1082" width="8.7109375" style="2"/>
    <col min="1083" max="1083" width="10.42578125" style="2" bestFit="1" customWidth="1"/>
    <col min="1084" max="1094" width="8.7109375" style="2"/>
    <col min="1095" max="1095" width="46.85546875" style="2" customWidth="1"/>
    <col min="1096" max="1096" width="36" style="2" customWidth="1"/>
    <col min="1097" max="1270" width="8.7109375" style="2"/>
    <col min="1271" max="1271" width="11.85546875" style="2" customWidth="1"/>
    <col min="1272" max="1273" width="23.140625" style="2" customWidth="1"/>
    <col min="1274" max="1274" width="34.85546875" style="2" customWidth="1"/>
    <col min="1275" max="1275" width="27.42578125" style="2" customWidth="1"/>
    <col min="1276" max="1276" width="27.85546875" style="2" customWidth="1"/>
    <col min="1277" max="1279" width="22" style="2" customWidth="1"/>
    <col min="1280" max="1280" width="33.140625" style="2" customWidth="1"/>
    <col min="1281" max="1281" width="15.85546875" style="2" customWidth="1"/>
    <col min="1282" max="1282" width="24.85546875" style="2" customWidth="1"/>
    <col min="1283" max="1283" width="15.85546875" style="2" customWidth="1"/>
    <col min="1284" max="1284" width="15.140625" style="2" customWidth="1"/>
    <col min="1285" max="1285" width="12.140625" style="2" customWidth="1"/>
    <col min="1286" max="1286" width="14.5703125" style="2" customWidth="1"/>
    <col min="1287" max="1287" width="13.85546875" style="2" customWidth="1"/>
    <col min="1288" max="1289" width="15.42578125" style="2" customWidth="1"/>
    <col min="1290" max="1290" width="14.140625" style="2" customWidth="1"/>
    <col min="1291" max="1291" width="15.140625" style="2" customWidth="1"/>
    <col min="1292" max="1292" width="14.85546875" style="2" customWidth="1"/>
    <col min="1293" max="1293" width="15.5703125" style="2" customWidth="1"/>
    <col min="1294" max="1304" width="15.85546875" style="2" customWidth="1"/>
    <col min="1305" max="1325" width="8.7109375" style="2"/>
    <col min="1326" max="1326" width="11.140625" style="2" customWidth="1"/>
    <col min="1327" max="1338" width="8.7109375" style="2"/>
    <col min="1339" max="1339" width="10.42578125" style="2" bestFit="1" customWidth="1"/>
    <col min="1340" max="1350" width="8.7109375" style="2"/>
    <col min="1351" max="1351" width="46.85546875" style="2" customWidth="1"/>
    <col min="1352" max="1352" width="36" style="2" customWidth="1"/>
    <col min="1353" max="1526" width="8.7109375" style="2"/>
    <col min="1527" max="1527" width="11.85546875" style="2" customWidth="1"/>
    <col min="1528" max="1529" width="23.140625" style="2" customWidth="1"/>
    <col min="1530" max="1530" width="34.85546875" style="2" customWidth="1"/>
    <col min="1531" max="1531" width="27.42578125" style="2" customWidth="1"/>
    <col min="1532" max="1532" width="27.85546875" style="2" customWidth="1"/>
    <col min="1533" max="1535" width="22" style="2" customWidth="1"/>
    <col min="1536" max="1536" width="33.140625" style="2" customWidth="1"/>
    <col min="1537" max="1537" width="15.85546875" style="2" customWidth="1"/>
    <col min="1538" max="1538" width="24.85546875" style="2" customWidth="1"/>
    <col min="1539" max="1539" width="15.85546875" style="2" customWidth="1"/>
    <col min="1540" max="1540" width="15.140625" style="2" customWidth="1"/>
    <col min="1541" max="1541" width="12.140625" style="2" customWidth="1"/>
    <col min="1542" max="1542" width="14.5703125" style="2" customWidth="1"/>
    <col min="1543" max="1543" width="13.85546875" style="2" customWidth="1"/>
    <col min="1544" max="1545" width="15.42578125" style="2" customWidth="1"/>
    <col min="1546" max="1546" width="14.140625" style="2" customWidth="1"/>
    <col min="1547" max="1547" width="15.140625" style="2" customWidth="1"/>
    <col min="1548" max="1548" width="14.85546875" style="2" customWidth="1"/>
    <col min="1549" max="1549" width="15.5703125" style="2" customWidth="1"/>
    <col min="1550" max="1560" width="15.85546875" style="2" customWidth="1"/>
    <col min="1561" max="1581" width="8.7109375" style="2"/>
    <col min="1582" max="1582" width="11.140625" style="2" customWidth="1"/>
    <col min="1583" max="1594" width="8.7109375" style="2"/>
    <col min="1595" max="1595" width="10.42578125" style="2" bestFit="1" customWidth="1"/>
    <col min="1596" max="1606" width="8.7109375" style="2"/>
    <col min="1607" max="1607" width="46.85546875" style="2" customWidth="1"/>
    <col min="1608" max="1608" width="36" style="2" customWidth="1"/>
    <col min="1609" max="1782" width="8.7109375" style="2"/>
    <col min="1783" max="1783" width="11.85546875" style="2" customWidth="1"/>
    <col min="1784" max="1785" width="23.140625" style="2" customWidth="1"/>
    <col min="1786" max="1786" width="34.85546875" style="2" customWidth="1"/>
    <col min="1787" max="1787" width="27.42578125" style="2" customWidth="1"/>
    <col min="1788" max="1788" width="27.85546875" style="2" customWidth="1"/>
    <col min="1789" max="1791" width="22" style="2" customWidth="1"/>
    <col min="1792" max="1792" width="33.140625" style="2" customWidth="1"/>
    <col min="1793" max="1793" width="15.85546875" style="2" customWidth="1"/>
    <col min="1794" max="1794" width="24.85546875" style="2" customWidth="1"/>
    <col min="1795" max="1795" width="15.85546875" style="2" customWidth="1"/>
    <col min="1796" max="1796" width="15.140625" style="2" customWidth="1"/>
    <col min="1797" max="1797" width="12.140625" style="2" customWidth="1"/>
    <col min="1798" max="1798" width="14.5703125" style="2" customWidth="1"/>
    <col min="1799" max="1799" width="13.85546875" style="2" customWidth="1"/>
    <col min="1800" max="1801" width="15.42578125" style="2" customWidth="1"/>
    <col min="1802" max="1802" width="14.140625" style="2" customWidth="1"/>
    <col min="1803" max="1803" width="15.140625" style="2" customWidth="1"/>
    <col min="1804" max="1804" width="14.85546875" style="2" customWidth="1"/>
    <col min="1805" max="1805" width="15.5703125" style="2" customWidth="1"/>
    <col min="1806" max="1816" width="15.85546875" style="2" customWidth="1"/>
    <col min="1817" max="1837" width="8.7109375" style="2"/>
    <col min="1838" max="1838" width="11.140625" style="2" customWidth="1"/>
    <col min="1839" max="1850" width="8.7109375" style="2"/>
    <col min="1851" max="1851" width="10.42578125" style="2" bestFit="1" customWidth="1"/>
    <col min="1852" max="1862" width="8.7109375" style="2"/>
    <col min="1863" max="1863" width="46.85546875" style="2" customWidth="1"/>
    <col min="1864" max="1864" width="36" style="2" customWidth="1"/>
    <col min="1865" max="2038" width="8.7109375" style="2"/>
    <col min="2039" max="2039" width="11.85546875" style="2" customWidth="1"/>
    <col min="2040" max="2041" width="23.140625" style="2" customWidth="1"/>
    <col min="2042" max="2042" width="34.85546875" style="2" customWidth="1"/>
    <col min="2043" max="2043" width="27.42578125" style="2" customWidth="1"/>
    <col min="2044" max="2044" width="27.85546875" style="2" customWidth="1"/>
    <col min="2045" max="2047" width="22" style="2" customWidth="1"/>
    <col min="2048" max="2048" width="33.140625" style="2" customWidth="1"/>
    <col min="2049" max="2049" width="15.85546875" style="2" customWidth="1"/>
    <col min="2050" max="2050" width="24.85546875" style="2" customWidth="1"/>
    <col min="2051" max="2051" width="15.85546875" style="2" customWidth="1"/>
    <col min="2052" max="2052" width="15.140625" style="2" customWidth="1"/>
    <col min="2053" max="2053" width="12.140625" style="2" customWidth="1"/>
    <col min="2054" max="2054" width="14.5703125" style="2" customWidth="1"/>
    <col min="2055" max="2055" width="13.85546875" style="2" customWidth="1"/>
    <col min="2056" max="2057" width="15.42578125" style="2" customWidth="1"/>
    <col min="2058" max="2058" width="14.140625" style="2" customWidth="1"/>
    <col min="2059" max="2059" width="15.140625" style="2" customWidth="1"/>
    <col min="2060" max="2060" width="14.85546875" style="2" customWidth="1"/>
    <col min="2061" max="2061" width="15.5703125" style="2" customWidth="1"/>
    <col min="2062" max="2072" width="15.85546875" style="2" customWidth="1"/>
    <col min="2073" max="2093" width="8.7109375" style="2"/>
    <col min="2094" max="2094" width="11.140625" style="2" customWidth="1"/>
    <col min="2095" max="2106" width="8.7109375" style="2"/>
    <col min="2107" max="2107" width="10.42578125" style="2" bestFit="1" customWidth="1"/>
    <col min="2108" max="2118" width="8.7109375" style="2"/>
    <col min="2119" max="2119" width="46.85546875" style="2" customWidth="1"/>
    <col min="2120" max="2120" width="36" style="2" customWidth="1"/>
    <col min="2121" max="2294" width="8.7109375" style="2"/>
    <col min="2295" max="2295" width="11.85546875" style="2" customWidth="1"/>
    <col min="2296" max="2297" width="23.140625" style="2" customWidth="1"/>
    <col min="2298" max="2298" width="34.85546875" style="2" customWidth="1"/>
    <col min="2299" max="2299" width="27.42578125" style="2" customWidth="1"/>
    <col min="2300" max="2300" width="27.85546875" style="2" customWidth="1"/>
    <col min="2301" max="2303" width="22" style="2" customWidth="1"/>
    <col min="2304" max="2304" width="33.140625" style="2" customWidth="1"/>
    <col min="2305" max="2305" width="15.85546875" style="2" customWidth="1"/>
    <col min="2306" max="2306" width="24.85546875" style="2" customWidth="1"/>
    <col min="2307" max="2307" width="15.85546875" style="2" customWidth="1"/>
    <col min="2308" max="2308" width="15.140625" style="2" customWidth="1"/>
    <col min="2309" max="2309" width="12.140625" style="2" customWidth="1"/>
    <col min="2310" max="2310" width="14.5703125" style="2" customWidth="1"/>
    <col min="2311" max="2311" width="13.85546875" style="2" customWidth="1"/>
    <col min="2312" max="2313" width="15.42578125" style="2" customWidth="1"/>
    <col min="2314" max="2314" width="14.140625" style="2" customWidth="1"/>
    <col min="2315" max="2315" width="15.140625" style="2" customWidth="1"/>
    <col min="2316" max="2316" width="14.85546875" style="2" customWidth="1"/>
    <col min="2317" max="2317" width="15.5703125" style="2" customWidth="1"/>
    <col min="2318" max="2328" width="15.85546875" style="2" customWidth="1"/>
    <col min="2329" max="2349" width="8.7109375" style="2"/>
    <col min="2350" max="2350" width="11.140625" style="2" customWidth="1"/>
    <col min="2351" max="2362" width="8.7109375" style="2"/>
    <col min="2363" max="2363" width="10.42578125" style="2" bestFit="1" customWidth="1"/>
    <col min="2364" max="2374" width="8.7109375" style="2"/>
    <col min="2375" max="2375" width="46.85546875" style="2" customWidth="1"/>
    <col min="2376" max="2376" width="36" style="2" customWidth="1"/>
    <col min="2377" max="2550" width="8.7109375" style="2"/>
    <col min="2551" max="2551" width="11.85546875" style="2" customWidth="1"/>
    <col min="2552" max="2553" width="23.140625" style="2" customWidth="1"/>
    <col min="2554" max="2554" width="34.85546875" style="2" customWidth="1"/>
    <col min="2555" max="2555" width="27.42578125" style="2" customWidth="1"/>
    <col min="2556" max="2556" width="27.85546875" style="2" customWidth="1"/>
    <col min="2557" max="2559" width="22" style="2" customWidth="1"/>
    <col min="2560" max="2560" width="33.140625" style="2" customWidth="1"/>
    <col min="2561" max="2561" width="15.85546875" style="2" customWidth="1"/>
    <col min="2562" max="2562" width="24.85546875" style="2" customWidth="1"/>
    <col min="2563" max="2563" width="15.85546875" style="2" customWidth="1"/>
    <col min="2564" max="2564" width="15.140625" style="2" customWidth="1"/>
    <col min="2565" max="2565" width="12.140625" style="2" customWidth="1"/>
    <col min="2566" max="2566" width="14.5703125" style="2" customWidth="1"/>
    <col min="2567" max="2567" width="13.85546875" style="2" customWidth="1"/>
    <col min="2568" max="2569" width="15.42578125" style="2" customWidth="1"/>
    <col min="2570" max="2570" width="14.140625" style="2" customWidth="1"/>
    <col min="2571" max="2571" width="15.140625" style="2" customWidth="1"/>
    <col min="2572" max="2572" width="14.85546875" style="2" customWidth="1"/>
    <col min="2573" max="2573" width="15.5703125" style="2" customWidth="1"/>
    <col min="2574" max="2584" width="15.85546875" style="2" customWidth="1"/>
    <col min="2585" max="2605" width="8.7109375" style="2"/>
    <col min="2606" max="2606" width="11.140625" style="2" customWidth="1"/>
    <col min="2607" max="2618" width="8.7109375" style="2"/>
    <col min="2619" max="2619" width="10.42578125" style="2" bestFit="1" customWidth="1"/>
    <col min="2620" max="2630" width="8.7109375" style="2"/>
    <col min="2631" max="2631" width="46.85546875" style="2" customWidth="1"/>
    <col min="2632" max="2632" width="36" style="2" customWidth="1"/>
    <col min="2633" max="2806" width="8.7109375" style="2"/>
    <col min="2807" max="2807" width="11.85546875" style="2" customWidth="1"/>
    <col min="2808" max="2809" width="23.140625" style="2" customWidth="1"/>
    <col min="2810" max="2810" width="34.85546875" style="2" customWidth="1"/>
    <col min="2811" max="2811" width="27.42578125" style="2" customWidth="1"/>
    <col min="2812" max="2812" width="27.85546875" style="2" customWidth="1"/>
    <col min="2813" max="2815" width="22" style="2" customWidth="1"/>
    <col min="2816" max="2816" width="33.140625" style="2" customWidth="1"/>
    <col min="2817" max="2817" width="15.85546875" style="2" customWidth="1"/>
    <col min="2818" max="2818" width="24.85546875" style="2" customWidth="1"/>
    <col min="2819" max="2819" width="15.85546875" style="2" customWidth="1"/>
    <col min="2820" max="2820" width="15.140625" style="2" customWidth="1"/>
    <col min="2821" max="2821" width="12.140625" style="2" customWidth="1"/>
    <col min="2822" max="2822" width="14.5703125" style="2" customWidth="1"/>
    <col min="2823" max="2823" width="13.85546875" style="2" customWidth="1"/>
    <col min="2824" max="2825" width="15.42578125" style="2" customWidth="1"/>
    <col min="2826" max="2826" width="14.140625" style="2" customWidth="1"/>
    <col min="2827" max="2827" width="15.140625" style="2" customWidth="1"/>
    <col min="2828" max="2828" width="14.85546875" style="2" customWidth="1"/>
    <col min="2829" max="2829" width="15.5703125" style="2" customWidth="1"/>
    <col min="2830" max="2840" width="15.85546875" style="2" customWidth="1"/>
    <col min="2841" max="2861" width="8.7109375" style="2"/>
    <col min="2862" max="2862" width="11.140625" style="2" customWidth="1"/>
    <col min="2863" max="2874" width="8.7109375" style="2"/>
    <col min="2875" max="2875" width="10.42578125" style="2" bestFit="1" customWidth="1"/>
    <col min="2876" max="2886" width="8.7109375" style="2"/>
    <col min="2887" max="2887" width="46.85546875" style="2" customWidth="1"/>
    <col min="2888" max="2888" width="36" style="2" customWidth="1"/>
    <col min="2889" max="3062" width="8.7109375" style="2"/>
    <col min="3063" max="3063" width="11.85546875" style="2" customWidth="1"/>
    <col min="3064" max="3065" width="23.140625" style="2" customWidth="1"/>
    <col min="3066" max="3066" width="34.85546875" style="2" customWidth="1"/>
    <col min="3067" max="3067" width="27.42578125" style="2" customWidth="1"/>
    <col min="3068" max="3068" width="27.85546875" style="2" customWidth="1"/>
    <col min="3069" max="3071" width="22" style="2" customWidth="1"/>
    <col min="3072" max="3072" width="33.140625" style="2" customWidth="1"/>
    <col min="3073" max="3073" width="15.85546875" style="2" customWidth="1"/>
    <col min="3074" max="3074" width="24.85546875" style="2" customWidth="1"/>
    <col min="3075" max="3075" width="15.85546875" style="2" customWidth="1"/>
    <col min="3076" max="3076" width="15.140625" style="2" customWidth="1"/>
    <col min="3077" max="3077" width="12.140625" style="2" customWidth="1"/>
    <col min="3078" max="3078" width="14.5703125" style="2" customWidth="1"/>
    <col min="3079" max="3079" width="13.85546875" style="2" customWidth="1"/>
    <col min="3080" max="3081" width="15.42578125" style="2" customWidth="1"/>
    <col min="3082" max="3082" width="14.140625" style="2" customWidth="1"/>
    <col min="3083" max="3083" width="15.140625" style="2" customWidth="1"/>
    <col min="3084" max="3084" width="14.85546875" style="2" customWidth="1"/>
    <col min="3085" max="3085" width="15.5703125" style="2" customWidth="1"/>
    <col min="3086" max="3096" width="15.85546875" style="2" customWidth="1"/>
    <col min="3097" max="3117" width="8.7109375" style="2"/>
    <col min="3118" max="3118" width="11.140625" style="2" customWidth="1"/>
    <col min="3119" max="3130" width="8.7109375" style="2"/>
    <col min="3131" max="3131" width="10.42578125" style="2" bestFit="1" customWidth="1"/>
    <col min="3132" max="3142" width="8.7109375" style="2"/>
    <col min="3143" max="3143" width="46.85546875" style="2" customWidth="1"/>
    <col min="3144" max="3144" width="36" style="2" customWidth="1"/>
    <col min="3145" max="3318" width="8.7109375" style="2"/>
    <col min="3319" max="3319" width="11.85546875" style="2" customWidth="1"/>
    <col min="3320" max="3321" width="23.140625" style="2" customWidth="1"/>
    <col min="3322" max="3322" width="34.85546875" style="2" customWidth="1"/>
    <col min="3323" max="3323" width="27.42578125" style="2" customWidth="1"/>
    <col min="3324" max="3324" width="27.85546875" style="2" customWidth="1"/>
    <col min="3325" max="3327" width="22" style="2" customWidth="1"/>
    <col min="3328" max="3328" width="33.140625" style="2" customWidth="1"/>
    <col min="3329" max="3329" width="15.85546875" style="2" customWidth="1"/>
    <col min="3330" max="3330" width="24.85546875" style="2" customWidth="1"/>
    <col min="3331" max="3331" width="15.85546875" style="2" customWidth="1"/>
    <col min="3332" max="3332" width="15.140625" style="2" customWidth="1"/>
    <col min="3333" max="3333" width="12.140625" style="2" customWidth="1"/>
    <col min="3334" max="3334" width="14.5703125" style="2" customWidth="1"/>
    <col min="3335" max="3335" width="13.85546875" style="2" customWidth="1"/>
    <col min="3336" max="3337" width="15.42578125" style="2" customWidth="1"/>
    <col min="3338" max="3338" width="14.140625" style="2" customWidth="1"/>
    <col min="3339" max="3339" width="15.140625" style="2" customWidth="1"/>
    <col min="3340" max="3340" width="14.85546875" style="2" customWidth="1"/>
    <col min="3341" max="3341" width="15.5703125" style="2" customWidth="1"/>
    <col min="3342" max="3352" width="15.85546875" style="2" customWidth="1"/>
    <col min="3353" max="3373" width="8.7109375" style="2"/>
    <col min="3374" max="3374" width="11.140625" style="2" customWidth="1"/>
    <col min="3375" max="3386" width="8.7109375" style="2"/>
    <col min="3387" max="3387" width="10.42578125" style="2" bestFit="1" customWidth="1"/>
    <col min="3388" max="3398" width="8.7109375" style="2"/>
    <col min="3399" max="3399" width="46.85546875" style="2" customWidth="1"/>
    <col min="3400" max="3400" width="36" style="2" customWidth="1"/>
    <col min="3401" max="3574" width="8.7109375" style="2"/>
    <col min="3575" max="3575" width="11.85546875" style="2" customWidth="1"/>
    <col min="3576" max="3577" width="23.140625" style="2" customWidth="1"/>
    <col min="3578" max="3578" width="34.85546875" style="2" customWidth="1"/>
    <col min="3579" max="3579" width="27.42578125" style="2" customWidth="1"/>
    <col min="3580" max="3580" width="27.85546875" style="2" customWidth="1"/>
    <col min="3581" max="3583" width="22" style="2" customWidth="1"/>
    <col min="3584" max="3584" width="33.140625" style="2" customWidth="1"/>
    <col min="3585" max="3585" width="15.85546875" style="2" customWidth="1"/>
    <col min="3586" max="3586" width="24.85546875" style="2" customWidth="1"/>
    <col min="3587" max="3587" width="15.85546875" style="2" customWidth="1"/>
    <col min="3588" max="3588" width="15.140625" style="2" customWidth="1"/>
    <col min="3589" max="3589" width="12.140625" style="2" customWidth="1"/>
    <col min="3590" max="3590" width="14.5703125" style="2" customWidth="1"/>
    <col min="3591" max="3591" width="13.85546875" style="2" customWidth="1"/>
    <col min="3592" max="3593" width="15.42578125" style="2" customWidth="1"/>
    <col min="3594" max="3594" width="14.140625" style="2" customWidth="1"/>
    <col min="3595" max="3595" width="15.140625" style="2" customWidth="1"/>
    <col min="3596" max="3596" width="14.85546875" style="2" customWidth="1"/>
    <col min="3597" max="3597" width="15.5703125" style="2" customWidth="1"/>
    <col min="3598" max="3608" width="15.85546875" style="2" customWidth="1"/>
    <col min="3609" max="3629" width="8.7109375" style="2"/>
    <col min="3630" max="3630" width="11.140625" style="2" customWidth="1"/>
    <col min="3631" max="3642" width="8.7109375" style="2"/>
    <col min="3643" max="3643" width="10.42578125" style="2" bestFit="1" customWidth="1"/>
    <col min="3644" max="3654" width="8.7109375" style="2"/>
    <col min="3655" max="3655" width="46.85546875" style="2" customWidth="1"/>
    <col min="3656" max="3656" width="36" style="2" customWidth="1"/>
    <col min="3657" max="3830" width="8.7109375" style="2"/>
    <col min="3831" max="3831" width="11.85546875" style="2" customWidth="1"/>
    <col min="3832" max="3833" width="23.140625" style="2" customWidth="1"/>
    <col min="3834" max="3834" width="34.85546875" style="2" customWidth="1"/>
    <col min="3835" max="3835" width="27.42578125" style="2" customWidth="1"/>
    <col min="3836" max="3836" width="27.85546875" style="2" customWidth="1"/>
    <col min="3837" max="3839" width="22" style="2" customWidth="1"/>
    <col min="3840" max="3840" width="33.140625" style="2" customWidth="1"/>
    <col min="3841" max="3841" width="15.85546875" style="2" customWidth="1"/>
    <col min="3842" max="3842" width="24.85546875" style="2" customWidth="1"/>
    <col min="3843" max="3843" width="15.85546875" style="2" customWidth="1"/>
    <col min="3844" max="3844" width="15.140625" style="2" customWidth="1"/>
    <col min="3845" max="3845" width="12.140625" style="2" customWidth="1"/>
    <col min="3846" max="3846" width="14.5703125" style="2" customWidth="1"/>
    <col min="3847" max="3847" width="13.85546875" style="2" customWidth="1"/>
    <col min="3848" max="3849" width="15.42578125" style="2" customWidth="1"/>
    <col min="3850" max="3850" width="14.140625" style="2" customWidth="1"/>
    <col min="3851" max="3851" width="15.140625" style="2" customWidth="1"/>
    <col min="3852" max="3852" width="14.85546875" style="2" customWidth="1"/>
    <col min="3853" max="3853" width="15.5703125" style="2" customWidth="1"/>
    <col min="3854" max="3864" width="15.85546875" style="2" customWidth="1"/>
    <col min="3865" max="3885" width="8.7109375" style="2"/>
    <col min="3886" max="3886" width="11.140625" style="2" customWidth="1"/>
    <col min="3887" max="3898" width="8.7109375" style="2"/>
    <col min="3899" max="3899" width="10.42578125" style="2" bestFit="1" customWidth="1"/>
    <col min="3900" max="3910" width="8.7109375" style="2"/>
    <col min="3911" max="3911" width="46.85546875" style="2" customWidth="1"/>
    <col min="3912" max="3912" width="36" style="2" customWidth="1"/>
    <col min="3913" max="4086" width="8.7109375" style="2"/>
    <col min="4087" max="4087" width="11.85546875" style="2" customWidth="1"/>
    <col min="4088" max="4089" width="23.140625" style="2" customWidth="1"/>
    <col min="4090" max="4090" width="34.85546875" style="2" customWidth="1"/>
    <col min="4091" max="4091" width="27.42578125" style="2" customWidth="1"/>
    <col min="4092" max="4092" width="27.85546875" style="2" customWidth="1"/>
    <col min="4093" max="4095" width="22" style="2" customWidth="1"/>
    <col min="4096" max="4096" width="33.140625" style="2" customWidth="1"/>
    <col min="4097" max="4097" width="15.85546875" style="2" customWidth="1"/>
    <col min="4098" max="4098" width="24.85546875" style="2" customWidth="1"/>
    <col min="4099" max="4099" width="15.85546875" style="2" customWidth="1"/>
    <col min="4100" max="4100" width="15.140625" style="2" customWidth="1"/>
    <col min="4101" max="4101" width="12.140625" style="2" customWidth="1"/>
    <col min="4102" max="4102" width="14.5703125" style="2" customWidth="1"/>
    <col min="4103" max="4103" width="13.85546875" style="2" customWidth="1"/>
    <col min="4104" max="4105" width="15.42578125" style="2" customWidth="1"/>
    <col min="4106" max="4106" width="14.140625" style="2" customWidth="1"/>
    <col min="4107" max="4107" width="15.140625" style="2" customWidth="1"/>
    <col min="4108" max="4108" width="14.85546875" style="2" customWidth="1"/>
    <col min="4109" max="4109" width="15.5703125" style="2" customWidth="1"/>
    <col min="4110" max="4120" width="15.85546875" style="2" customWidth="1"/>
    <col min="4121" max="4141" width="8.7109375" style="2"/>
    <col min="4142" max="4142" width="11.140625" style="2" customWidth="1"/>
    <col min="4143" max="4154" width="8.7109375" style="2"/>
    <col min="4155" max="4155" width="10.42578125" style="2" bestFit="1" customWidth="1"/>
    <col min="4156" max="4166" width="8.7109375" style="2"/>
    <col min="4167" max="4167" width="46.85546875" style="2" customWidth="1"/>
    <col min="4168" max="4168" width="36" style="2" customWidth="1"/>
    <col min="4169" max="4342" width="8.7109375" style="2"/>
    <col min="4343" max="4343" width="11.85546875" style="2" customWidth="1"/>
    <col min="4344" max="4345" width="23.140625" style="2" customWidth="1"/>
    <col min="4346" max="4346" width="34.85546875" style="2" customWidth="1"/>
    <col min="4347" max="4347" width="27.42578125" style="2" customWidth="1"/>
    <col min="4348" max="4348" width="27.85546875" style="2" customWidth="1"/>
    <col min="4349" max="4351" width="22" style="2" customWidth="1"/>
    <col min="4352" max="4352" width="33.140625" style="2" customWidth="1"/>
    <col min="4353" max="4353" width="15.85546875" style="2" customWidth="1"/>
    <col min="4354" max="4354" width="24.85546875" style="2" customWidth="1"/>
    <col min="4355" max="4355" width="15.85546875" style="2" customWidth="1"/>
    <col min="4356" max="4356" width="15.140625" style="2" customWidth="1"/>
    <col min="4357" max="4357" width="12.140625" style="2" customWidth="1"/>
    <col min="4358" max="4358" width="14.5703125" style="2" customWidth="1"/>
    <col min="4359" max="4359" width="13.85546875" style="2" customWidth="1"/>
    <col min="4360" max="4361" width="15.42578125" style="2" customWidth="1"/>
    <col min="4362" max="4362" width="14.140625" style="2" customWidth="1"/>
    <col min="4363" max="4363" width="15.140625" style="2" customWidth="1"/>
    <col min="4364" max="4364" width="14.85546875" style="2" customWidth="1"/>
    <col min="4365" max="4365" width="15.5703125" style="2" customWidth="1"/>
    <col min="4366" max="4376" width="15.85546875" style="2" customWidth="1"/>
    <col min="4377" max="4397" width="8.7109375" style="2"/>
    <col min="4398" max="4398" width="11.140625" style="2" customWidth="1"/>
    <col min="4399" max="4410" width="8.7109375" style="2"/>
    <col min="4411" max="4411" width="10.42578125" style="2" bestFit="1" customWidth="1"/>
    <col min="4412" max="4422" width="8.7109375" style="2"/>
    <col min="4423" max="4423" width="46.85546875" style="2" customWidth="1"/>
    <col min="4424" max="4424" width="36" style="2" customWidth="1"/>
    <col min="4425" max="4598" width="8.7109375" style="2"/>
    <col min="4599" max="4599" width="11.85546875" style="2" customWidth="1"/>
    <col min="4600" max="4601" width="23.140625" style="2" customWidth="1"/>
    <col min="4602" max="4602" width="34.85546875" style="2" customWidth="1"/>
    <col min="4603" max="4603" width="27.42578125" style="2" customWidth="1"/>
    <col min="4604" max="4604" width="27.85546875" style="2" customWidth="1"/>
    <col min="4605" max="4607" width="22" style="2" customWidth="1"/>
    <col min="4608" max="4608" width="33.140625" style="2" customWidth="1"/>
    <col min="4609" max="4609" width="15.85546875" style="2" customWidth="1"/>
    <col min="4610" max="4610" width="24.85546875" style="2" customWidth="1"/>
    <col min="4611" max="4611" width="15.85546875" style="2" customWidth="1"/>
    <col min="4612" max="4612" width="15.140625" style="2" customWidth="1"/>
    <col min="4613" max="4613" width="12.140625" style="2" customWidth="1"/>
    <col min="4614" max="4614" width="14.5703125" style="2" customWidth="1"/>
    <col min="4615" max="4615" width="13.85546875" style="2" customWidth="1"/>
    <col min="4616" max="4617" width="15.42578125" style="2" customWidth="1"/>
    <col min="4618" max="4618" width="14.140625" style="2" customWidth="1"/>
    <col min="4619" max="4619" width="15.140625" style="2" customWidth="1"/>
    <col min="4620" max="4620" width="14.85546875" style="2" customWidth="1"/>
    <col min="4621" max="4621" width="15.5703125" style="2" customWidth="1"/>
    <col min="4622" max="4632" width="15.85546875" style="2" customWidth="1"/>
    <col min="4633" max="4653" width="8.7109375" style="2"/>
    <col min="4654" max="4654" width="11.140625" style="2" customWidth="1"/>
    <col min="4655" max="4666" width="8.7109375" style="2"/>
    <col min="4667" max="4667" width="10.42578125" style="2" bestFit="1" customWidth="1"/>
    <col min="4668" max="4678" width="8.7109375" style="2"/>
    <col min="4679" max="4679" width="46.85546875" style="2" customWidth="1"/>
    <col min="4680" max="4680" width="36" style="2" customWidth="1"/>
    <col min="4681" max="4854" width="8.7109375" style="2"/>
    <col min="4855" max="4855" width="11.85546875" style="2" customWidth="1"/>
    <col min="4856" max="4857" width="23.140625" style="2" customWidth="1"/>
    <col min="4858" max="4858" width="34.85546875" style="2" customWidth="1"/>
    <col min="4859" max="4859" width="27.42578125" style="2" customWidth="1"/>
    <col min="4860" max="4860" width="27.85546875" style="2" customWidth="1"/>
    <col min="4861" max="4863" width="22" style="2" customWidth="1"/>
    <col min="4864" max="4864" width="33.140625" style="2" customWidth="1"/>
    <col min="4865" max="4865" width="15.85546875" style="2" customWidth="1"/>
    <col min="4866" max="4866" width="24.85546875" style="2" customWidth="1"/>
    <col min="4867" max="4867" width="15.85546875" style="2" customWidth="1"/>
    <col min="4868" max="4868" width="15.140625" style="2" customWidth="1"/>
    <col min="4869" max="4869" width="12.140625" style="2" customWidth="1"/>
    <col min="4870" max="4870" width="14.5703125" style="2" customWidth="1"/>
    <col min="4871" max="4871" width="13.85546875" style="2" customWidth="1"/>
    <col min="4872" max="4873" width="15.42578125" style="2" customWidth="1"/>
    <col min="4874" max="4874" width="14.140625" style="2" customWidth="1"/>
    <col min="4875" max="4875" width="15.140625" style="2" customWidth="1"/>
    <col min="4876" max="4876" width="14.85546875" style="2" customWidth="1"/>
    <col min="4877" max="4877" width="15.5703125" style="2" customWidth="1"/>
    <col min="4878" max="4888" width="15.85546875" style="2" customWidth="1"/>
    <col min="4889" max="4909" width="8.7109375" style="2"/>
    <col min="4910" max="4910" width="11.140625" style="2" customWidth="1"/>
    <col min="4911" max="4922" width="8.7109375" style="2"/>
    <col min="4923" max="4923" width="10.42578125" style="2" bestFit="1" customWidth="1"/>
    <col min="4924" max="4934" width="8.7109375" style="2"/>
    <col min="4935" max="4935" width="46.85546875" style="2" customWidth="1"/>
    <col min="4936" max="4936" width="36" style="2" customWidth="1"/>
    <col min="4937" max="5110" width="8.7109375" style="2"/>
    <col min="5111" max="5111" width="11.85546875" style="2" customWidth="1"/>
    <col min="5112" max="5113" width="23.140625" style="2" customWidth="1"/>
    <col min="5114" max="5114" width="34.85546875" style="2" customWidth="1"/>
    <col min="5115" max="5115" width="27.42578125" style="2" customWidth="1"/>
    <col min="5116" max="5116" width="27.85546875" style="2" customWidth="1"/>
    <col min="5117" max="5119" width="22" style="2" customWidth="1"/>
    <col min="5120" max="5120" width="33.140625" style="2" customWidth="1"/>
    <col min="5121" max="5121" width="15.85546875" style="2" customWidth="1"/>
    <col min="5122" max="5122" width="24.85546875" style="2" customWidth="1"/>
    <col min="5123" max="5123" width="15.85546875" style="2" customWidth="1"/>
    <col min="5124" max="5124" width="15.140625" style="2" customWidth="1"/>
    <col min="5125" max="5125" width="12.140625" style="2" customWidth="1"/>
    <col min="5126" max="5126" width="14.5703125" style="2" customWidth="1"/>
    <col min="5127" max="5127" width="13.85546875" style="2" customWidth="1"/>
    <col min="5128" max="5129" width="15.42578125" style="2" customWidth="1"/>
    <col min="5130" max="5130" width="14.140625" style="2" customWidth="1"/>
    <col min="5131" max="5131" width="15.140625" style="2" customWidth="1"/>
    <col min="5132" max="5132" width="14.85546875" style="2" customWidth="1"/>
    <col min="5133" max="5133" width="15.5703125" style="2" customWidth="1"/>
    <col min="5134" max="5144" width="15.85546875" style="2" customWidth="1"/>
    <col min="5145" max="5165" width="8.7109375" style="2"/>
    <col min="5166" max="5166" width="11.140625" style="2" customWidth="1"/>
    <col min="5167" max="5178" width="8.7109375" style="2"/>
    <col min="5179" max="5179" width="10.42578125" style="2" bestFit="1" customWidth="1"/>
    <col min="5180" max="5190" width="8.7109375" style="2"/>
    <col min="5191" max="5191" width="46.85546875" style="2" customWidth="1"/>
    <col min="5192" max="5192" width="36" style="2" customWidth="1"/>
    <col min="5193" max="5366" width="8.7109375" style="2"/>
    <col min="5367" max="5367" width="11.85546875" style="2" customWidth="1"/>
    <col min="5368" max="5369" width="23.140625" style="2" customWidth="1"/>
    <col min="5370" max="5370" width="34.85546875" style="2" customWidth="1"/>
    <col min="5371" max="5371" width="27.42578125" style="2" customWidth="1"/>
    <col min="5372" max="5372" width="27.85546875" style="2" customWidth="1"/>
    <col min="5373" max="5375" width="22" style="2" customWidth="1"/>
    <col min="5376" max="5376" width="33.140625" style="2" customWidth="1"/>
    <col min="5377" max="5377" width="15.85546875" style="2" customWidth="1"/>
    <col min="5378" max="5378" width="24.85546875" style="2" customWidth="1"/>
    <col min="5379" max="5379" width="15.85546875" style="2" customWidth="1"/>
    <col min="5380" max="5380" width="15.140625" style="2" customWidth="1"/>
    <col min="5381" max="5381" width="12.140625" style="2" customWidth="1"/>
    <col min="5382" max="5382" width="14.5703125" style="2" customWidth="1"/>
    <col min="5383" max="5383" width="13.85546875" style="2" customWidth="1"/>
    <col min="5384" max="5385" width="15.42578125" style="2" customWidth="1"/>
    <col min="5386" max="5386" width="14.140625" style="2" customWidth="1"/>
    <col min="5387" max="5387" width="15.140625" style="2" customWidth="1"/>
    <col min="5388" max="5388" width="14.85546875" style="2" customWidth="1"/>
    <col min="5389" max="5389" width="15.5703125" style="2" customWidth="1"/>
    <col min="5390" max="5400" width="15.85546875" style="2" customWidth="1"/>
    <col min="5401" max="5421" width="8.7109375" style="2"/>
    <col min="5422" max="5422" width="11.140625" style="2" customWidth="1"/>
    <col min="5423" max="5434" width="8.7109375" style="2"/>
    <col min="5435" max="5435" width="10.42578125" style="2" bestFit="1" customWidth="1"/>
    <col min="5436" max="5446" width="8.7109375" style="2"/>
    <col min="5447" max="5447" width="46.85546875" style="2" customWidth="1"/>
    <col min="5448" max="5448" width="36" style="2" customWidth="1"/>
    <col min="5449" max="5622" width="8.7109375" style="2"/>
    <col min="5623" max="5623" width="11.85546875" style="2" customWidth="1"/>
    <col min="5624" max="5625" width="23.140625" style="2" customWidth="1"/>
    <col min="5626" max="5626" width="34.85546875" style="2" customWidth="1"/>
    <col min="5627" max="5627" width="27.42578125" style="2" customWidth="1"/>
    <col min="5628" max="5628" width="27.85546875" style="2" customWidth="1"/>
    <col min="5629" max="5631" width="22" style="2" customWidth="1"/>
    <col min="5632" max="5632" width="33.140625" style="2" customWidth="1"/>
    <col min="5633" max="5633" width="15.85546875" style="2" customWidth="1"/>
    <col min="5634" max="5634" width="24.85546875" style="2" customWidth="1"/>
    <col min="5635" max="5635" width="15.85546875" style="2" customWidth="1"/>
    <col min="5636" max="5636" width="15.140625" style="2" customWidth="1"/>
    <col min="5637" max="5637" width="12.140625" style="2" customWidth="1"/>
    <col min="5638" max="5638" width="14.5703125" style="2" customWidth="1"/>
    <col min="5639" max="5639" width="13.85546875" style="2" customWidth="1"/>
    <col min="5640" max="5641" width="15.42578125" style="2" customWidth="1"/>
    <col min="5642" max="5642" width="14.140625" style="2" customWidth="1"/>
    <col min="5643" max="5643" width="15.140625" style="2" customWidth="1"/>
    <col min="5644" max="5644" width="14.85546875" style="2" customWidth="1"/>
    <col min="5645" max="5645" width="15.5703125" style="2" customWidth="1"/>
    <col min="5646" max="5656" width="15.85546875" style="2" customWidth="1"/>
    <col min="5657" max="5677" width="8.7109375" style="2"/>
    <col min="5678" max="5678" width="11.140625" style="2" customWidth="1"/>
    <col min="5679" max="5690" width="8.7109375" style="2"/>
    <col min="5691" max="5691" width="10.42578125" style="2" bestFit="1" customWidth="1"/>
    <col min="5692" max="5702" width="8.7109375" style="2"/>
    <col min="5703" max="5703" width="46.85546875" style="2" customWidth="1"/>
    <col min="5704" max="5704" width="36" style="2" customWidth="1"/>
    <col min="5705" max="5878" width="8.7109375" style="2"/>
    <col min="5879" max="5879" width="11.85546875" style="2" customWidth="1"/>
    <col min="5880" max="5881" width="23.140625" style="2" customWidth="1"/>
    <col min="5882" max="5882" width="34.85546875" style="2" customWidth="1"/>
    <col min="5883" max="5883" width="27.42578125" style="2" customWidth="1"/>
    <col min="5884" max="5884" width="27.85546875" style="2" customWidth="1"/>
    <col min="5885" max="5887" width="22" style="2" customWidth="1"/>
    <col min="5888" max="5888" width="33.140625" style="2" customWidth="1"/>
    <col min="5889" max="5889" width="15.85546875" style="2" customWidth="1"/>
    <col min="5890" max="5890" width="24.85546875" style="2" customWidth="1"/>
    <col min="5891" max="5891" width="15.85546875" style="2" customWidth="1"/>
    <col min="5892" max="5892" width="15.140625" style="2" customWidth="1"/>
    <col min="5893" max="5893" width="12.140625" style="2" customWidth="1"/>
    <col min="5894" max="5894" width="14.5703125" style="2" customWidth="1"/>
    <col min="5895" max="5895" width="13.85546875" style="2" customWidth="1"/>
    <col min="5896" max="5897" width="15.42578125" style="2" customWidth="1"/>
    <col min="5898" max="5898" width="14.140625" style="2" customWidth="1"/>
    <col min="5899" max="5899" width="15.140625" style="2" customWidth="1"/>
    <col min="5900" max="5900" width="14.85546875" style="2" customWidth="1"/>
    <col min="5901" max="5901" width="15.5703125" style="2" customWidth="1"/>
    <col min="5902" max="5912" width="15.85546875" style="2" customWidth="1"/>
    <col min="5913" max="5933" width="8.7109375" style="2"/>
    <col min="5934" max="5934" width="11.140625" style="2" customWidth="1"/>
    <col min="5935" max="5946" width="8.7109375" style="2"/>
    <col min="5947" max="5947" width="10.42578125" style="2" bestFit="1" customWidth="1"/>
    <col min="5948" max="5958" width="8.7109375" style="2"/>
    <col min="5959" max="5959" width="46.85546875" style="2" customWidth="1"/>
    <col min="5960" max="5960" width="36" style="2" customWidth="1"/>
    <col min="5961" max="6134" width="8.7109375" style="2"/>
    <col min="6135" max="6135" width="11.85546875" style="2" customWidth="1"/>
    <col min="6136" max="6137" width="23.140625" style="2" customWidth="1"/>
    <col min="6138" max="6138" width="34.85546875" style="2" customWidth="1"/>
    <col min="6139" max="6139" width="27.42578125" style="2" customWidth="1"/>
    <col min="6140" max="6140" width="27.85546875" style="2" customWidth="1"/>
    <col min="6141" max="6143" width="22" style="2" customWidth="1"/>
    <col min="6144" max="6144" width="33.140625" style="2" customWidth="1"/>
    <col min="6145" max="6145" width="15.85546875" style="2" customWidth="1"/>
    <col min="6146" max="6146" width="24.85546875" style="2" customWidth="1"/>
    <col min="6147" max="6147" width="15.85546875" style="2" customWidth="1"/>
    <col min="6148" max="6148" width="15.140625" style="2" customWidth="1"/>
    <col min="6149" max="6149" width="12.140625" style="2" customWidth="1"/>
    <col min="6150" max="6150" width="14.5703125" style="2" customWidth="1"/>
    <col min="6151" max="6151" width="13.85546875" style="2" customWidth="1"/>
    <col min="6152" max="6153" width="15.42578125" style="2" customWidth="1"/>
    <col min="6154" max="6154" width="14.140625" style="2" customWidth="1"/>
    <col min="6155" max="6155" width="15.140625" style="2" customWidth="1"/>
    <col min="6156" max="6156" width="14.85546875" style="2" customWidth="1"/>
    <col min="6157" max="6157" width="15.5703125" style="2" customWidth="1"/>
    <col min="6158" max="6168" width="15.85546875" style="2" customWidth="1"/>
    <col min="6169" max="6189" width="8.7109375" style="2"/>
    <col min="6190" max="6190" width="11.140625" style="2" customWidth="1"/>
    <col min="6191" max="6202" width="8.7109375" style="2"/>
    <col min="6203" max="6203" width="10.42578125" style="2" bestFit="1" customWidth="1"/>
    <col min="6204" max="6214" width="8.7109375" style="2"/>
    <col min="6215" max="6215" width="46.85546875" style="2" customWidth="1"/>
    <col min="6216" max="6216" width="36" style="2" customWidth="1"/>
    <col min="6217" max="6390" width="8.7109375" style="2"/>
    <col min="6391" max="6391" width="11.85546875" style="2" customWidth="1"/>
    <col min="6392" max="6393" width="23.140625" style="2" customWidth="1"/>
    <col min="6394" max="6394" width="34.85546875" style="2" customWidth="1"/>
    <col min="6395" max="6395" width="27.42578125" style="2" customWidth="1"/>
    <col min="6396" max="6396" width="27.85546875" style="2" customWidth="1"/>
    <col min="6397" max="6399" width="22" style="2" customWidth="1"/>
    <col min="6400" max="6400" width="33.140625" style="2" customWidth="1"/>
    <col min="6401" max="6401" width="15.85546875" style="2" customWidth="1"/>
    <col min="6402" max="6402" width="24.85546875" style="2" customWidth="1"/>
    <col min="6403" max="6403" width="15.85546875" style="2" customWidth="1"/>
    <col min="6404" max="6404" width="15.140625" style="2" customWidth="1"/>
    <col min="6405" max="6405" width="12.140625" style="2" customWidth="1"/>
    <col min="6406" max="6406" width="14.5703125" style="2" customWidth="1"/>
    <col min="6407" max="6407" width="13.85546875" style="2" customWidth="1"/>
    <col min="6408" max="6409" width="15.42578125" style="2" customWidth="1"/>
    <col min="6410" max="6410" width="14.140625" style="2" customWidth="1"/>
    <col min="6411" max="6411" width="15.140625" style="2" customWidth="1"/>
    <col min="6412" max="6412" width="14.85546875" style="2" customWidth="1"/>
    <col min="6413" max="6413" width="15.5703125" style="2" customWidth="1"/>
    <col min="6414" max="6424" width="15.85546875" style="2" customWidth="1"/>
    <col min="6425" max="6445" width="8.7109375" style="2"/>
    <col min="6446" max="6446" width="11.140625" style="2" customWidth="1"/>
    <col min="6447" max="6458" width="8.7109375" style="2"/>
    <col min="6459" max="6459" width="10.42578125" style="2" bestFit="1" customWidth="1"/>
    <col min="6460" max="6470" width="8.7109375" style="2"/>
    <col min="6471" max="6471" width="46.85546875" style="2" customWidth="1"/>
    <col min="6472" max="6472" width="36" style="2" customWidth="1"/>
    <col min="6473" max="6646" width="8.7109375" style="2"/>
    <col min="6647" max="6647" width="11.85546875" style="2" customWidth="1"/>
    <col min="6648" max="6649" width="23.140625" style="2" customWidth="1"/>
    <col min="6650" max="6650" width="34.85546875" style="2" customWidth="1"/>
    <col min="6651" max="6651" width="27.42578125" style="2" customWidth="1"/>
    <col min="6652" max="6652" width="27.85546875" style="2" customWidth="1"/>
    <col min="6653" max="6655" width="22" style="2" customWidth="1"/>
    <col min="6656" max="6656" width="33.140625" style="2" customWidth="1"/>
    <col min="6657" max="6657" width="15.85546875" style="2" customWidth="1"/>
    <col min="6658" max="6658" width="24.85546875" style="2" customWidth="1"/>
    <col min="6659" max="6659" width="15.85546875" style="2" customWidth="1"/>
    <col min="6660" max="6660" width="15.140625" style="2" customWidth="1"/>
    <col min="6661" max="6661" width="12.140625" style="2" customWidth="1"/>
    <col min="6662" max="6662" width="14.5703125" style="2" customWidth="1"/>
    <col min="6663" max="6663" width="13.85546875" style="2" customWidth="1"/>
    <col min="6664" max="6665" width="15.42578125" style="2" customWidth="1"/>
    <col min="6666" max="6666" width="14.140625" style="2" customWidth="1"/>
    <col min="6667" max="6667" width="15.140625" style="2" customWidth="1"/>
    <col min="6668" max="6668" width="14.85546875" style="2" customWidth="1"/>
    <col min="6669" max="6669" width="15.5703125" style="2" customWidth="1"/>
    <col min="6670" max="6680" width="15.85546875" style="2" customWidth="1"/>
    <col min="6681" max="6701" width="8.7109375" style="2"/>
    <col min="6702" max="6702" width="11.140625" style="2" customWidth="1"/>
    <col min="6703" max="6714" width="8.7109375" style="2"/>
    <col min="6715" max="6715" width="10.42578125" style="2" bestFit="1" customWidth="1"/>
    <col min="6716" max="6726" width="8.7109375" style="2"/>
    <col min="6727" max="6727" width="46.85546875" style="2" customWidth="1"/>
    <col min="6728" max="6728" width="36" style="2" customWidth="1"/>
    <col min="6729" max="6902" width="8.7109375" style="2"/>
    <col min="6903" max="6903" width="11.85546875" style="2" customWidth="1"/>
    <col min="6904" max="6905" width="23.140625" style="2" customWidth="1"/>
    <col min="6906" max="6906" width="34.85546875" style="2" customWidth="1"/>
    <col min="6907" max="6907" width="27.42578125" style="2" customWidth="1"/>
    <col min="6908" max="6908" width="27.85546875" style="2" customWidth="1"/>
    <col min="6909" max="6911" width="22" style="2" customWidth="1"/>
    <col min="6912" max="6912" width="33.140625" style="2" customWidth="1"/>
    <col min="6913" max="6913" width="15.85546875" style="2" customWidth="1"/>
    <col min="6914" max="6914" width="24.85546875" style="2" customWidth="1"/>
    <col min="6915" max="6915" width="15.85546875" style="2" customWidth="1"/>
    <col min="6916" max="6916" width="15.140625" style="2" customWidth="1"/>
    <col min="6917" max="6917" width="12.140625" style="2" customWidth="1"/>
    <col min="6918" max="6918" width="14.5703125" style="2" customWidth="1"/>
    <col min="6919" max="6919" width="13.85546875" style="2" customWidth="1"/>
    <col min="6920" max="6921" width="15.42578125" style="2" customWidth="1"/>
    <col min="6922" max="6922" width="14.140625" style="2" customWidth="1"/>
    <col min="6923" max="6923" width="15.140625" style="2" customWidth="1"/>
    <col min="6924" max="6924" width="14.85546875" style="2" customWidth="1"/>
    <col min="6925" max="6925" width="15.5703125" style="2" customWidth="1"/>
    <col min="6926" max="6936" width="15.85546875" style="2" customWidth="1"/>
    <col min="6937" max="6957" width="8.7109375" style="2"/>
    <col min="6958" max="6958" width="11.140625" style="2" customWidth="1"/>
    <col min="6959" max="6970" width="8.7109375" style="2"/>
    <col min="6971" max="6971" width="10.42578125" style="2" bestFit="1" customWidth="1"/>
    <col min="6972" max="6982" width="8.7109375" style="2"/>
    <col min="6983" max="6983" width="46.85546875" style="2" customWidth="1"/>
    <col min="6984" max="6984" width="36" style="2" customWidth="1"/>
    <col min="6985" max="7158" width="8.7109375" style="2"/>
    <col min="7159" max="7159" width="11.85546875" style="2" customWidth="1"/>
    <col min="7160" max="7161" width="23.140625" style="2" customWidth="1"/>
    <col min="7162" max="7162" width="34.85546875" style="2" customWidth="1"/>
    <col min="7163" max="7163" width="27.42578125" style="2" customWidth="1"/>
    <col min="7164" max="7164" width="27.85546875" style="2" customWidth="1"/>
    <col min="7165" max="7167" width="22" style="2" customWidth="1"/>
    <col min="7168" max="7168" width="33.140625" style="2" customWidth="1"/>
    <col min="7169" max="7169" width="15.85546875" style="2" customWidth="1"/>
    <col min="7170" max="7170" width="24.85546875" style="2" customWidth="1"/>
    <col min="7171" max="7171" width="15.85546875" style="2" customWidth="1"/>
    <col min="7172" max="7172" width="15.140625" style="2" customWidth="1"/>
    <col min="7173" max="7173" width="12.140625" style="2" customWidth="1"/>
    <col min="7174" max="7174" width="14.5703125" style="2" customWidth="1"/>
    <col min="7175" max="7175" width="13.85546875" style="2" customWidth="1"/>
    <col min="7176" max="7177" width="15.42578125" style="2" customWidth="1"/>
    <col min="7178" max="7178" width="14.140625" style="2" customWidth="1"/>
    <col min="7179" max="7179" width="15.140625" style="2" customWidth="1"/>
    <col min="7180" max="7180" width="14.85546875" style="2" customWidth="1"/>
    <col min="7181" max="7181" width="15.5703125" style="2" customWidth="1"/>
    <col min="7182" max="7192" width="15.85546875" style="2" customWidth="1"/>
    <col min="7193" max="7213" width="8.7109375" style="2"/>
    <col min="7214" max="7214" width="11.140625" style="2" customWidth="1"/>
    <col min="7215" max="7226" width="8.7109375" style="2"/>
    <col min="7227" max="7227" width="10.42578125" style="2" bestFit="1" customWidth="1"/>
    <col min="7228" max="7238" width="8.7109375" style="2"/>
    <col min="7239" max="7239" width="46.85546875" style="2" customWidth="1"/>
    <col min="7240" max="7240" width="36" style="2" customWidth="1"/>
    <col min="7241" max="7414" width="8.7109375" style="2"/>
    <col min="7415" max="7415" width="11.85546875" style="2" customWidth="1"/>
    <col min="7416" max="7417" width="23.140625" style="2" customWidth="1"/>
    <col min="7418" max="7418" width="34.85546875" style="2" customWidth="1"/>
    <col min="7419" max="7419" width="27.42578125" style="2" customWidth="1"/>
    <col min="7420" max="7420" width="27.85546875" style="2" customWidth="1"/>
    <col min="7421" max="7423" width="22" style="2" customWidth="1"/>
    <col min="7424" max="7424" width="33.140625" style="2" customWidth="1"/>
    <col min="7425" max="7425" width="15.85546875" style="2" customWidth="1"/>
    <col min="7426" max="7426" width="24.85546875" style="2" customWidth="1"/>
    <col min="7427" max="7427" width="15.85546875" style="2" customWidth="1"/>
    <col min="7428" max="7428" width="15.140625" style="2" customWidth="1"/>
    <col min="7429" max="7429" width="12.140625" style="2" customWidth="1"/>
    <col min="7430" max="7430" width="14.5703125" style="2" customWidth="1"/>
    <col min="7431" max="7431" width="13.85546875" style="2" customWidth="1"/>
    <col min="7432" max="7433" width="15.42578125" style="2" customWidth="1"/>
    <col min="7434" max="7434" width="14.140625" style="2" customWidth="1"/>
    <col min="7435" max="7435" width="15.140625" style="2" customWidth="1"/>
    <col min="7436" max="7436" width="14.85546875" style="2" customWidth="1"/>
    <col min="7437" max="7437" width="15.5703125" style="2" customWidth="1"/>
    <col min="7438" max="7448" width="15.85546875" style="2" customWidth="1"/>
    <col min="7449" max="7469" width="8.7109375" style="2"/>
    <col min="7470" max="7470" width="11.140625" style="2" customWidth="1"/>
    <col min="7471" max="7482" width="8.7109375" style="2"/>
    <col min="7483" max="7483" width="10.42578125" style="2" bestFit="1" customWidth="1"/>
    <col min="7484" max="7494" width="8.7109375" style="2"/>
    <col min="7495" max="7495" width="46.85546875" style="2" customWidth="1"/>
    <col min="7496" max="7496" width="36" style="2" customWidth="1"/>
    <col min="7497" max="7670" width="8.7109375" style="2"/>
    <col min="7671" max="7671" width="11.85546875" style="2" customWidth="1"/>
    <col min="7672" max="7673" width="23.140625" style="2" customWidth="1"/>
    <col min="7674" max="7674" width="34.85546875" style="2" customWidth="1"/>
    <col min="7675" max="7675" width="27.42578125" style="2" customWidth="1"/>
    <col min="7676" max="7676" width="27.85546875" style="2" customWidth="1"/>
    <col min="7677" max="7679" width="22" style="2" customWidth="1"/>
    <col min="7680" max="7680" width="33.140625" style="2" customWidth="1"/>
    <col min="7681" max="7681" width="15.85546875" style="2" customWidth="1"/>
    <col min="7682" max="7682" width="24.85546875" style="2" customWidth="1"/>
    <col min="7683" max="7683" width="15.85546875" style="2" customWidth="1"/>
    <col min="7684" max="7684" width="15.140625" style="2" customWidth="1"/>
    <col min="7685" max="7685" width="12.140625" style="2" customWidth="1"/>
    <col min="7686" max="7686" width="14.5703125" style="2" customWidth="1"/>
    <col min="7687" max="7687" width="13.85546875" style="2" customWidth="1"/>
    <col min="7688" max="7689" width="15.42578125" style="2" customWidth="1"/>
    <col min="7690" max="7690" width="14.140625" style="2" customWidth="1"/>
    <col min="7691" max="7691" width="15.140625" style="2" customWidth="1"/>
    <col min="7692" max="7692" width="14.85546875" style="2" customWidth="1"/>
    <col min="7693" max="7693" width="15.5703125" style="2" customWidth="1"/>
    <col min="7694" max="7704" width="15.85546875" style="2" customWidth="1"/>
    <col min="7705" max="7725" width="8.7109375" style="2"/>
    <col min="7726" max="7726" width="11.140625" style="2" customWidth="1"/>
    <col min="7727" max="7738" width="8.7109375" style="2"/>
    <col min="7739" max="7739" width="10.42578125" style="2" bestFit="1" customWidth="1"/>
    <col min="7740" max="7750" width="8.7109375" style="2"/>
    <col min="7751" max="7751" width="46.85546875" style="2" customWidth="1"/>
    <col min="7752" max="7752" width="36" style="2" customWidth="1"/>
    <col min="7753" max="7926" width="8.7109375" style="2"/>
    <col min="7927" max="7927" width="11.85546875" style="2" customWidth="1"/>
    <col min="7928" max="7929" width="23.140625" style="2" customWidth="1"/>
    <col min="7930" max="7930" width="34.85546875" style="2" customWidth="1"/>
    <col min="7931" max="7931" width="27.42578125" style="2" customWidth="1"/>
    <col min="7932" max="7932" width="27.85546875" style="2" customWidth="1"/>
    <col min="7933" max="7935" width="22" style="2" customWidth="1"/>
    <col min="7936" max="7936" width="33.140625" style="2" customWidth="1"/>
    <col min="7937" max="7937" width="15.85546875" style="2" customWidth="1"/>
    <col min="7938" max="7938" width="24.85546875" style="2" customWidth="1"/>
    <col min="7939" max="7939" width="15.85546875" style="2" customWidth="1"/>
    <col min="7940" max="7940" width="15.140625" style="2" customWidth="1"/>
    <col min="7941" max="7941" width="12.140625" style="2" customWidth="1"/>
    <col min="7942" max="7942" width="14.5703125" style="2" customWidth="1"/>
    <col min="7943" max="7943" width="13.85546875" style="2" customWidth="1"/>
    <col min="7944" max="7945" width="15.42578125" style="2" customWidth="1"/>
    <col min="7946" max="7946" width="14.140625" style="2" customWidth="1"/>
    <col min="7947" max="7947" width="15.140625" style="2" customWidth="1"/>
    <col min="7948" max="7948" width="14.85546875" style="2" customWidth="1"/>
    <col min="7949" max="7949" width="15.5703125" style="2" customWidth="1"/>
    <col min="7950" max="7960" width="15.85546875" style="2" customWidth="1"/>
    <col min="7961" max="7981" width="8.7109375" style="2"/>
    <col min="7982" max="7982" width="11.140625" style="2" customWidth="1"/>
    <col min="7983" max="7994" width="8.7109375" style="2"/>
    <col min="7995" max="7995" width="10.42578125" style="2" bestFit="1" customWidth="1"/>
    <col min="7996" max="8006" width="8.7109375" style="2"/>
    <col min="8007" max="8007" width="46.85546875" style="2" customWidth="1"/>
    <col min="8008" max="8008" width="36" style="2" customWidth="1"/>
    <col min="8009" max="8182" width="8.7109375" style="2"/>
    <col min="8183" max="8183" width="11.85546875" style="2" customWidth="1"/>
    <col min="8184" max="8185" width="23.140625" style="2" customWidth="1"/>
    <col min="8186" max="8186" width="34.85546875" style="2" customWidth="1"/>
    <col min="8187" max="8187" width="27.42578125" style="2" customWidth="1"/>
    <col min="8188" max="8188" width="27.85546875" style="2" customWidth="1"/>
    <col min="8189" max="8191" width="22" style="2" customWidth="1"/>
    <col min="8192" max="8192" width="33.140625" style="2" customWidth="1"/>
    <col min="8193" max="8193" width="15.85546875" style="2" customWidth="1"/>
    <col min="8194" max="8194" width="24.85546875" style="2" customWidth="1"/>
    <col min="8195" max="8195" width="15.85546875" style="2" customWidth="1"/>
    <col min="8196" max="8196" width="15.140625" style="2" customWidth="1"/>
    <col min="8197" max="8197" width="12.140625" style="2" customWidth="1"/>
    <col min="8198" max="8198" width="14.5703125" style="2" customWidth="1"/>
    <col min="8199" max="8199" width="13.85546875" style="2" customWidth="1"/>
    <col min="8200" max="8201" width="15.42578125" style="2" customWidth="1"/>
    <col min="8202" max="8202" width="14.140625" style="2" customWidth="1"/>
    <col min="8203" max="8203" width="15.140625" style="2" customWidth="1"/>
    <col min="8204" max="8204" width="14.85546875" style="2" customWidth="1"/>
    <col min="8205" max="8205" width="15.5703125" style="2" customWidth="1"/>
    <col min="8206" max="8216" width="15.85546875" style="2" customWidth="1"/>
    <col min="8217" max="8237" width="8.7109375" style="2"/>
    <col min="8238" max="8238" width="11.140625" style="2" customWidth="1"/>
    <col min="8239" max="8250" width="8.7109375" style="2"/>
    <col min="8251" max="8251" width="10.42578125" style="2" bestFit="1" customWidth="1"/>
    <col min="8252" max="8262" width="8.7109375" style="2"/>
    <col min="8263" max="8263" width="46.85546875" style="2" customWidth="1"/>
    <col min="8264" max="8264" width="36" style="2" customWidth="1"/>
    <col min="8265" max="8438" width="8.7109375" style="2"/>
    <col min="8439" max="8439" width="11.85546875" style="2" customWidth="1"/>
    <col min="8440" max="8441" width="23.140625" style="2" customWidth="1"/>
    <col min="8442" max="8442" width="34.85546875" style="2" customWidth="1"/>
    <col min="8443" max="8443" width="27.42578125" style="2" customWidth="1"/>
    <col min="8444" max="8444" width="27.85546875" style="2" customWidth="1"/>
    <col min="8445" max="8447" width="22" style="2" customWidth="1"/>
    <col min="8448" max="8448" width="33.140625" style="2" customWidth="1"/>
    <col min="8449" max="8449" width="15.85546875" style="2" customWidth="1"/>
    <col min="8450" max="8450" width="24.85546875" style="2" customWidth="1"/>
    <col min="8451" max="8451" width="15.85546875" style="2" customWidth="1"/>
    <col min="8452" max="8452" width="15.140625" style="2" customWidth="1"/>
    <col min="8453" max="8453" width="12.140625" style="2" customWidth="1"/>
    <col min="8454" max="8454" width="14.5703125" style="2" customWidth="1"/>
    <col min="8455" max="8455" width="13.85546875" style="2" customWidth="1"/>
    <col min="8456" max="8457" width="15.42578125" style="2" customWidth="1"/>
    <col min="8458" max="8458" width="14.140625" style="2" customWidth="1"/>
    <col min="8459" max="8459" width="15.140625" style="2" customWidth="1"/>
    <col min="8460" max="8460" width="14.85546875" style="2" customWidth="1"/>
    <col min="8461" max="8461" width="15.5703125" style="2" customWidth="1"/>
    <col min="8462" max="8472" width="15.85546875" style="2" customWidth="1"/>
    <col min="8473" max="8493" width="8.7109375" style="2"/>
    <col min="8494" max="8494" width="11.140625" style="2" customWidth="1"/>
    <col min="8495" max="8506" width="8.7109375" style="2"/>
    <col min="8507" max="8507" width="10.42578125" style="2" bestFit="1" customWidth="1"/>
    <col min="8508" max="8518" width="8.7109375" style="2"/>
    <col min="8519" max="8519" width="46.85546875" style="2" customWidth="1"/>
    <col min="8520" max="8520" width="36" style="2" customWidth="1"/>
    <col min="8521" max="8694" width="8.7109375" style="2"/>
    <col min="8695" max="8695" width="11.85546875" style="2" customWidth="1"/>
    <col min="8696" max="8697" width="23.140625" style="2" customWidth="1"/>
    <col min="8698" max="8698" width="34.85546875" style="2" customWidth="1"/>
    <col min="8699" max="8699" width="27.42578125" style="2" customWidth="1"/>
    <col min="8700" max="8700" width="27.85546875" style="2" customWidth="1"/>
    <col min="8701" max="8703" width="22" style="2" customWidth="1"/>
    <col min="8704" max="8704" width="33.140625" style="2" customWidth="1"/>
    <col min="8705" max="8705" width="15.85546875" style="2" customWidth="1"/>
    <col min="8706" max="8706" width="24.85546875" style="2" customWidth="1"/>
    <col min="8707" max="8707" width="15.85546875" style="2" customWidth="1"/>
    <col min="8708" max="8708" width="15.140625" style="2" customWidth="1"/>
    <col min="8709" max="8709" width="12.140625" style="2" customWidth="1"/>
    <col min="8710" max="8710" width="14.5703125" style="2" customWidth="1"/>
    <col min="8711" max="8711" width="13.85546875" style="2" customWidth="1"/>
    <col min="8712" max="8713" width="15.42578125" style="2" customWidth="1"/>
    <col min="8714" max="8714" width="14.140625" style="2" customWidth="1"/>
    <col min="8715" max="8715" width="15.140625" style="2" customWidth="1"/>
    <col min="8716" max="8716" width="14.85546875" style="2" customWidth="1"/>
    <col min="8717" max="8717" width="15.5703125" style="2" customWidth="1"/>
    <col min="8718" max="8728" width="15.85546875" style="2" customWidth="1"/>
    <col min="8729" max="8749" width="8.7109375" style="2"/>
    <col min="8750" max="8750" width="11.140625" style="2" customWidth="1"/>
    <col min="8751" max="8762" width="8.7109375" style="2"/>
    <col min="8763" max="8763" width="10.42578125" style="2" bestFit="1" customWidth="1"/>
    <col min="8764" max="8774" width="8.7109375" style="2"/>
    <col min="8775" max="8775" width="46.85546875" style="2" customWidth="1"/>
    <col min="8776" max="8776" width="36" style="2" customWidth="1"/>
    <col min="8777" max="8950" width="8.7109375" style="2"/>
    <col min="8951" max="8951" width="11.85546875" style="2" customWidth="1"/>
    <col min="8952" max="8953" width="23.140625" style="2" customWidth="1"/>
    <col min="8954" max="8954" width="34.85546875" style="2" customWidth="1"/>
    <col min="8955" max="8955" width="27.42578125" style="2" customWidth="1"/>
    <col min="8956" max="8956" width="27.85546875" style="2" customWidth="1"/>
    <col min="8957" max="8959" width="22" style="2" customWidth="1"/>
    <col min="8960" max="8960" width="33.140625" style="2" customWidth="1"/>
    <col min="8961" max="8961" width="15.85546875" style="2" customWidth="1"/>
    <col min="8962" max="8962" width="24.85546875" style="2" customWidth="1"/>
    <col min="8963" max="8963" width="15.85546875" style="2" customWidth="1"/>
    <col min="8964" max="8964" width="15.140625" style="2" customWidth="1"/>
    <col min="8965" max="8965" width="12.140625" style="2" customWidth="1"/>
    <col min="8966" max="8966" width="14.5703125" style="2" customWidth="1"/>
    <col min="8967" max="8967" width="13.85546875" style="2" customWidth="1"/>
    <col min="8968" max="8969" width="15.42578125" style="2" customWidth="1"/>
    <col min="8970" max="8970" width="14.140625" style="2" customWidth="1"/>
    <col min="8971" max="8971" width="15.140625" style="2" customWidth="1"/>
    <col min="8972" max="8972" width="14.85546875" style="2" customWidth="1"/>
    <col min="8973" max="8973" width="15.5703125" style="2" customWidth="1"/>
    <col min="8974" max="8984" width="15.85546875" style="2" customWidth="1"/>
    <col min="8985" max="9005" width="8.7109375" style="2"/>
    <col min="9006" max="9006" width="11.140625" style="2" customWidth="1"/>
    <col min="9007" max="9018" width="8.7109375" style="2"/>
    <col min="9019" max="9019" width="10.42578125" style="2" bestFit="1" customWidth="1"/>
    <col min="9020" max="9030" width="8.7109375" style="2"/>
    <col min="9031" max="9031" width="46.85546875" style="2" customWidth="1"/>
    <col min="9032" max="9032" width="36" style="2" customWidth="1"/>
    <col min="9033" max="9206" width="8.7109375" style="2"/>
    <col min="9207" max="9207" width="11.85546875" style="2" customWidth="1"/>
    <col min="9208" max="9209" width="23.140625" style="2" customWidth="1"/>
    <col min="9210" max="9210" width="34.85546875" style="2" customWidth="1"/>
    <col min="9211" max="9211" width="27.42578125" style="2" customWidth="1"/>
    <col min="9212" max="9212" width="27.85546875" style="2" customWidth="1"/>
    <col min="9213" max="9215" width="22" style="2" customWidth="1"/>
    <col min="9216" max="9216" width="33.140625" style="2" customWidth="1"/>
    <col min="9217" max="9217" width="15.85546875" style="2" customWidth="1"/>
    <col min="9218" max="9218" width="24.85546875" style="2" customWidth="1"/>
    <col min="9219" max="9219" width="15.85546875" style="2" customWidth="1"/>
    <col min="9220" max="9220" width="15.140625" style="2" customWidth="1"/>
    <col min="9221" max="9221" width="12.140625" style="2" customWidth="1"/>
    <col min="9222" max="9222" width="14.5703125" style="2" customWidth="1"/>
    <col min="9223" max="9223" width="13.85546875" style="2" customWidth="1"/>
    <col min="9224" max="9225" width="15.42578125" style="2" customWidth="1"/>
    <col min="9226" max="9226" width="14.140625" style="2" customWidth="1"/>
    <col min="9227" max="9227" width="15.140625" style="2" customWidth="1"/>
    <col min="9228" max="9228" width="14.85546875" style="2" customWidth="1"/>
    <col min="9229" max="9229" width="15.5703125" style="2" customWidth="1"/>
    <col min="9230" max="9240" width="15.85546875" style="2" customWidth="1"/>
    <col min="9241" max="9261" width="8.7109375" style="2"/>
    <col min="9262" max="9262" width="11.140625" style="2" customWidth="1"/>
    <col min="9263" max="9274" width="8.7109375" style="2"/>
    <col min="9275" max="9275" width="10.42578125" style="2" bestFit="1" customWidth="1"/>
    <col min="9276" max="9286" width="8.7109375" style="2"/>
    <col min="9287" max="9287" width="46.85546875" style="2" customWidth="1"/>
    <col min="9288" max="9288" width="36" style="2" customWidth="1"/>
    <col min="9289" max="9462" width="8.7109375" style="2"/>
    <col min="9463" max="9463" width="11.85546875" style="2" customWidth="1"/>
    <col min="9464" max="9465" width="23.140625" style="2" customWidth="1"/>
    <col min="9466" max="9466" width="34.85546875" style="2" customWidth="1"/>
    <col min="9467" max="9467" width="27.42578125" style="2" customWidth="1"/>
    <col min="9468" max="9468" width="27.85546875" style="2" customWidth="1"/>
    <col min="9469" max="9471" width="22" style="2" customWidth="1"/>
    <col min="9472" max="9472" width="33.140625" style="2" customWidth="1"/>
    <col min="9473" max="9473" width="15.85546875" style="2" customWidth="1"/>
    <col min="9474" max="9474" width="24.85546875" style="2" customWidth="1"/>
    <col min="9475" max="9475" width="15.85546875" style="2" customWidth="1"/>
    <col min="9476" max="9476" width="15.140625" style="2" customWidth="1"/>
    <col min="9477" max="9477" width="12.140625" style="2" customWidth="1"/>
    <col min="9478" max="9478" width="14.5703125" style="2" customWidth="1"/>
    <col min="9479" max="9479" width="13.85546875" style="2" customWidth="1"/>
    <col min="9480" max="9481" width="15.42578125" style="2" customWidth="1"/>
    <col min="9482" max="9482" width="14.140625" style="2" customWidth="1"/>
    <col min="9483" max="9483" width="15.140625" style="2" customWidth="1"/>
    <col min="9484" max="9484" width="14.85546875" style="2" customWidth="1"/>
    <col min="9485" max="9485" width="15.5703125" style="2" customWidth="1"/>
    <col min="9486" max="9496" width="15.85546875" style="2" customWidth="1"/>
    <col min="9497" max="9517" width="8.7109375" style="2"/>
    <col min="9518" max="9518" width="11.140625" style="2" customWidth="1"/>
    <col min="9519" max="9530" width="8.7109375" style="2"/>
    <col min="9531" max="9531" width="10.42578125" style="2" bestFit="1" customWidth="1"/>
    <col min="9532" max="9542" width="8.7109375" style="2"/>
    <col min="9543" max="9543" width="46.85546875" style="2" customWidth="1"/>
    <col min="9544" max="9544" width="36" style="2" customWidth="1"/>
    <col min="9545" max="9718" width="8.7109375" style="2"/>
    <col min="9719" max="9719" width="11.85546875" style="2" customWidth="1"/>
    <col min="9720" max="9721" width="23.140625" style="2" customWidth="1"/>
    <col min="9722" max="9722" width="34.85546875" style="2" customWidth="1"/>
    <col min="9723" max="9723" width="27.42578125" style="2" customWidth="1"/>
    <col min="9724" max="9724" width="27.85546875" style="2" customWidth="1"/>
    <col min="9725" max="9727" width="22" style="2" customWidth="1"/>
    <col min="9728" max="9728" width="33.140625" style="2" customWidth="1"/>
    <col min="9729" max="9729" width="15.85546875" style="2" customWidth="1"/>
    <col min="9730" max="9730" width="24.85546875" style="2" customWidth="1"/>
    <col min="9731" max="9731" width="15.85546875" style="2" customWidth="1"/>
    <col min="9732" max="9732" width="15.140625" style="2" customWidth="1"/>
    <col min="9733" max="9733" width="12.140625" style="2" customWidth="1"/>
    <col min="9734" max="9734" width="14.5703125" style="2" customWidth="1"/>
    <col min="9735" max="9735" width="13.85546875" style="2" customWidth="1"/>
    <col min="9736" max="9737" width="15.42578125" style="2" customWidth="1"/>
    <col min="9738" max="9738" width="14.140625" style="2" customWidth="1"/>
    <col min="9739" max="9739" width="15.140625" style="2" customWidth="1"/>
    <col min="9740" max="9740" width="14.85546875" style="2" customWidth="1"/>
    <col min="9741" max="9741" width="15.5703125" style="2" customWidth="1"/>
    <col min="9742" max="9752" width="15.85546875" style="2" customWidth="1"/>
    <col min="9753" max="9773" width="8.7109375" style="2"/>
    <col min="9774" max="9774" width="11.140625" style="2" customWidth="1"/>
    <col min="9775" max="9786" width="8.7109375" style="2"/>
    <col min="9787" max="9787" width="10.42578125" style="2" bestFit="1" customWidth="1"/>
    <col min="9788" max="9798" width="8.7109375" style="2"/>
    <col min="9799" max="9799" width="46.85546875" style="2" customWidth="1"/>
    <col min="9800" max="9800" width="36" style="2" customWidth="1"/>
    <col min="9801" max="9974" width="8.7109375" style="2"/>
    <col min="9975" max="9975" width="11.85546875" style="2" customWidth="1"/>
    <col min="9976" max="9977" width="23.140625" style="2" customWidth="1"/>
    <col min="9978" max="9978" width="34.85546875" style="2" customWidth="1"/>
    <col min="9979" max="9979" width="27.42578125" style="2" customWidth="1"/>
    <col min="9980" max="9980" width="27.85546875" style="2" customWidth="1"/>
    <col min="9981" max="9983" width="22" style="2" customWidth="1"/>
    <col min="9984" max="9984" width="33.140625" style="2" customWidth="1"/>
    <col min="9985" max="9985" width="15.85546875" style="2" customWidth="1"/>
    <col min="9986" max="9986" width="24.85546875" style="2" customWidth="1"/>
    <col min="9987" max="9987" width="15.85546875" style="2" customWidth="1"/>
    <col min="9988" max="9988" width="15.140625" style="2" customWidth="1"/>
    <col min="9989" max="9989" width="12.140625" style="2" customWidth="1"/>
    <col min="9990" max="9990" width="14.5703125" style="2" customWidth="1"/>
    <col min="9991" max="9991" width="13.85546875" style="2" customWidth="1"/>
    <col min="9992" max="9993" width="15.42578125" style="2" customWidth="1"/>
    <col min="9994" max="9994" width="14.140625" style="2" customWidth="1"/>
    <col min="9995" max="9995" width="15.140625" style="2" customWidth="1"/>
    <col min="9996" max="9996" width="14.85546875" style="2" customWidth="1"/>
    <col min="9997" max="9997" width="15.5703125" style="2" customWidth="1"/>
    <col min="9998" max="10008" width="15.85546875" style="2" customWidth="1"/>
    <col min="10009" max="10029" width="8.7109375" style="2"/>
    <col min="10030" max="10030" width="11.140625" style="2" customWidth="1"/>
    <col min="10031" max="10042" width="8.7109375" style="2"/>
    <col min="10043" max="10043" width="10.42578125" style="2" bestFit="1" customWidth="1"/>
    <col min="10044" max="10054" width="8.7109375" style="2"/>
    <col min="10055" max="10055" width="46.85546875" style="2" customWidth="1"/>
    <col min="10056" max="10056" width="36" style="2" customWidth="1"/>
    <col min="10057" max="10230" width="8.7109375" style="2"/>
    <col min="10231" max="10231" width="11.85546875" style="2" customWidth="1"/>
    <col min="10232" max="10233" width="23.140625" style="2" customWidth="1"/>
    <col min="10234" max="10234" width="34.85546875" style="2" customWidth="1"/>
    <col min="10235" max="10235" width="27.42578125" style="2" customWidth="1"/>
    <col min="10236" max="10236" width="27.85546875" style="2" customWidth="1"/>
    <col min="10237" max="10239" width="22" style="2" customWidth="1"/>
    <col min="10240" max="10240" width="33.140625" style="2" customWidth="1"/>
    <col min="10241" max="10241" width="15.85546875" style="2" customWidth="1"/>
    <col min="10242" max="10242" width="24.85546875" style="2" customWidth="1"/>
    <col min="10243" max="10243" width="15.85546875" style="2" customWidth="1"/>
    <col min="10244" max="10244" width="15.140625" style="2" customWidth="1"/>
    <col min="10245" max="10245" width="12.140625" style="2" customWidth="1"/>
    <col min="10246" max="10246" width="14.5703125" style="2" customWidth="1"/>
    <col min="10247" max="10247" width="13.85546875" style="2" customWidth="1"/>
    <col min="10248" max="10249" width="15.42578125" style="2" customWidth="1"/>
    <col min="10250" max="10250" width="14.140625" style="2" customWidth="1"/>
    <col min="10251" max="10251" width="15.140625" style="2" customWidth="1"/>
    <col min="10252" max="10252" width="14.85546875" style="2" customWidth="1"/>
    <col min="10253" max="10253" width="15.5703125" style="2" customWidth="1"/>
    <col min="10254" max="10264" width="15.85546875" style="2" customWidth="1"/>
    <col min="10265" max="10285" width="8.7109375" style="2"/>
    <col min="10286" max="10286" width="11.140625" style="2" customWidth="1"/>
    <col min="10287" max="10298" width="8.7109375" style="2"/>
    <col min="10299" max="10299" width="10.42578125" style="2" bestFit="1" customWidth="1"/>
    <col min="10300" max="10310" width="8.7109375" style="2"/>
    <col min="10311" max="10311" width="46.85546875" style="2" customWidth="1"/>
    <col min="10312" max="10312" width="36" style="2" customWidth="1"/>
    <col min="10313" max="10486" width="8.7109375" style="2"/>
    <col min="10487" max="10487" width="11.85546875" style="2" customWidth="1"/>
    <col min="10488" max="10489" width="23.140625" style="2" customWidth="1"/>
    <col min="10490" max="10490" width="34.85546875" style="2" customWidth="1"/>
    <col min="10491" max="10491" width="27.42578125" style="2" customWidth="1"/>
    <col min="10492" max="10492" width="27.85546875" style="2" customWidth="1"/>
    <col min="10493" max="10495" width="22" style="2" customWidth="1"/>
    <col min="10496" max="10496" width="33.140625" style="2" customWidth="1"/>
    <col min="10497" max="10497" width="15.85546875" style="2" customWidth="1"/>
    <col min="10498" max="10498" width="24.85546875" style="2" customWidth="1"/>
    <col min="10499" max="10499" width="15.85546875" style="2" customWidth="1"/>
    <col min="10500" max="10500" width="15.140625" style="2" customWidth="1"/>
    <col min="10501" max="10501" width="12.140625" style="2" customWidth="1"/>
    <col min="10502" max="10502" width="14.5703125" style="2" customWidth="1"/>
    <col min="10503" max="10503" width="13.85546875" style="2" customWidth="1"/>
    <col min="10504" max="10505" width="15.42578125" style="2" customWidth="1"/>
    <col min="10506" max="10506" width="14.140625" style="2" customWidth="1"/>
    <col min="10507" max="10507" width="15.140625" style="2" customWidth="1"/>
    <col min="10508" max="10508" width="14.85546875" style="2" customWidth="1"/>
    <col min="10509" max="10509" width="15.5703125" style="2" customWidth="1"/>
    <col min="10510" max="10520" width="15.85546875" style="2" customWidth="1"/>
    <col min="10521" max="10541" width="8.7109375" style="2"/>
    <col min="10542" max="10542" width="11.140625" style="2" customWidth="1"/>
    <col min="10543" max="10554" width="8.7109375" style="2"/>
    <col min="10555" max="10555" width="10.42578125" style="2" bestFit="1" customWidth="1"/>
    <col min="10556" max="10566" width="8.7109375" style="2"/>
    <col min="10567" max="10567" width="46.85546875" style="2" customWidth="1"/>
    <col min="10568" max="10568" width="36" style="2" customWidth="1"/>
    <col min="10569" max="10742" width="8.7109375" style="2"/>
    <col min="10743" max="10743" width="11.85546875" style="2" customWidth="1"/>
    <col min="10744" max="10745" width="23.140625" style="2" customWidth="1"/>
    <col min="10746" max="10746" width="34.85546875" style="2" customWidth="1"/>
    <col min="10747" max="10747" width="27.42578125" style="2" customWidth="1"/>
    <col min="10748" max="10748" width="27.85546875" style="2" customWidth="1"/>
    <col min="10749" max="10751" width="22" style="2" customWidth="1"/>
    <col min="10752" max="10752" width="33.140625" style="2" customWidth="1"/>
    <col min="10753" max="10753" width="15.85546875" style="2" customWidth="1"/>
    <col min="10754" max="10754" width="24.85546875" style="2" customWidth="1"/>
    <col min="10755" max="10755" width="15.85546875" style="2" customWidth="1"/>
    <col min="10756" max="10756" width="15.140625" style="2" customWidth="1"/>
    <col min="10757" max="10757" width="12.140625" style="2" customWidth="1"/>
    <col min="10758" max="10758" width="14.5703125" style="2" customWidth="1"/>
    <col min="10759" max="10759" width="13.85546875" style="2" customWidth="1"/>
    <col min="10760" max="10761" width="15.42578125" style="2" customWidth="1"/>
    <col min="10762" max="10762" width="14.140625" style="2" customWidth="1"/>
    <col min="10763" max="10763" width="15.140625" style="2" customWidth="1"/>
    <col min="10764" max="10764" width="14.85546875" style="2" customWidth="1"/>
    <col min="10765" max="10765" width="15.5703125" style="2" customWidth="1"/>
    <col min="10766" max="10776" width="15.85546875" style="2" customWidth="1"/>
    <col min="10777" max="10797" width="8.7109375" style="2"/>
    <col min="10798" max="10798" width="11.140625" style="2" customWidth="1"/>
    <col min="10799" max="10810" width="8.7109375" style="2"/>
    <col min="10811" max="10811" width="10.42578125" style="2" bestFit="1" customWidth="1"/>
    <col min="10812" max="10822" width="8.7109375" style="2"/>
    <col min="10823" max="10823" width="46.85546875" style="2" customWidth="1"/>
    <col min="10824" max="10824" width="36" style="2" customWidth="1"/>
    <col min="10825" max="10998" width="8.7109375" style="2"/>
    <col min="10999" max="10999" width="11.85546875" style="2" customWidth="1"/>
    <col min="11000" max="11001" width="23.140625" style="2" customWidth="1"/>
    <col min="11002" max="11002" width="34.85546875" style="2" customWidth="1"/>
    <col min="11003" max="11003" width="27.42578125" style="2" customWidth="1"/>
    <col min="11004" max="11004" width="27.85546875" style="2" customWidth="1"/>
    <col min="11005" max="11007" width="22" style="2" customWidth="1"/>
    <col min="11008" max="11008" width="33.140625" style="2" customWidth="1"/>
    <col min="11009" max="11009" width="15.85546875" style="2" customWidth="1"/>
    <col min="11010" max="11010" width="24.85546875" style="2" customWidth="1"/>
    <col min="11011" max="11011" width="15.85546875" style="2" customWidth="1"/>
    <col min="11012" max="11012" width="15.140625" style="2" customWidth="1"/>
    <col min="11013" max="11013" width="12.140625" style="2" customWidth="1"/>
    <col min="11014" max="11014" width="14.5703125" style="2" customWidth="1"/>
    <col min="11015" max="11015" width="13.85546875" style="2" customWidth="1"/>
    <col min="11016" max="11017" width="15.42578125" style="2" customWidth="1"/>
    <col min="11018" max="11018" width="14.140625" style="2" customWidth="1"/>
    <col min="11019" max="11019" width="15.140625" style="2" customWidth="1"/>
    <col min="11020" max="11020" width="14.85546875" style="2" customWidth="1"/>
    <col min="11021" max="11021" width="15.5703125" style="2" customWidth="1"/>
    <col min="11022" max="11032" width="15.85546875" style="2" customWidth="1"/>
    <col min="11033" max="11053" width="8.7109375" style="2"/>
    <col min="11054" max="11054" width="11.140625" style="2" customWidth="1"/>
    <col min="11055" max="11066" width="8.7109375" style="2"/>
    <col min="11067" max="11067" width="10.42578125" style="2" bestFit="1" customWidth="1"/>
    <col min="11068" max="11078" width="8.7109375" style="2"/>
    <col min="11079" max="11079" width="46.85546875" style="2" customWidth="1"/>
    <col min="11080" max="11080" width="36" style="2" customWidth="1"/>
    <col min="11081" max="11254" width="8.7109375" style="2"/>
    <col min="11255" max="11255" width="11.85546875" style="2" customWidth="1"/>
    <col min="11256" max="11257" width="23.140625" style="2" customWidth="1"/>
    <col min="11258" max="11258" width="34.85546875" style="2" customWidth="1"/>
    <col min="11259" max="11259" width="27.42578125" style="2" customWidth="1"/>
    <col min="11260" max="11260" width="27.85546875" style="2" customWidth="1"/>
    <col min="11261" max="11263" width="22" style="2" customWidth="1"/>
    <col min="11264" max="11264" width="33.140625" style="2" customWidth="1"/>
    <col min="11265" max="11265" width="15.85546875" style="2" customWidth="1"/>
    <col min="11266" max="11266" width="24.85546875" style="2" customWidth="1"/>
    <col min="11267" max="11267" width="15.85546875" style="2" customWidth="1"/>
    <col min="11268" max="11268" width="15.140625" style="2" customWidth="1"/>
    <col min="11269" max="11269" width="12.140625" style="2" customWidth="1"/>
    <col min="11270" max="11270" width="14.5703125" style="2" customWidth="1"/>
    <col min="11271" max="11271" width="13.85546875" style="2" customWidth="1"/>
    <col min="11272" max="11273" width="15.42578125" style="2" customWidth="1"/>
    <col min="11274" max="11274" width="14.140625" style="2" customWidth="1"/>
    <col min="11275" max="11275" width="15.140625" style="2" customWidth="1"/>
    <col min="11276" max="11276" width="14.85546875" style="2" customWidth="1"/>
    <col min="11277" max="11277" width="15.5703125" style="2" customWidth="1"/>
    <col min="11278" max="11288" width="15.85546875" style="2" customWidth="1"/>
    <col min="11289" max="11309" width="8.7109375" style="2"/>
    <col min="11310" max="11310" width="11.140625" style="2" customWidth="1"/>
    <col min="11311" max="11322" width="8.7109375" style="2"/>
    <col min="11323" max="11323" width="10.42578125" style="2" bestFit="1" customWidth="1"/>
    <col min="11324" max="11334" width="8.7109375" style="2"/>
    <col min="11335" max="11335" width="46.85546875" style="2" customWidth="1"/>
    <col min="11336" max="11336" width="36" style="2" customWidth="1"/>
    <col min="11337" max="11510" width="8.7109375" style="2"/>
    <col min="11511" max="11511" width="11.85546875" style="2" customWidth="1"/>
    <col min="11512" max="11513" width="23.140625" style="2" customWidth="1"/>
    <col min="11514" max="11514" width="34.85546875" style="2" customWidth="1"/>
    <col min="11515" max="11515" width="27.42578125" style="2" customWidth="1"/>
    <col min="11516" max="11516" width="27.85546875" style="2" customWidth="1"/>
    <col min="11517" max="11519" width="22" style="2" customWidth="1"/>
    <col min="11520" max="11520" width="33.140625" style="2" customWidth="1"/>
    <col min="11521" max="11521" width="15.85546875" style="2" customWidth="1"/>
    <col min="11522" max="11522" width="24.85546875" style="2" customWidth="1"/>
    <col min="11523" max="11523" width="15.85546875" style="2" customWidth="1"/>
    <col min="11524" max="11524" width="15.140625" style="2" customWidth="1"/>
    <col min="11525" max="11525" width="12.140625" style="2" customWidth="1"/>
    <col min="11526" max="11526" width="14.5703125" style="2" customWidth="1"/>
    <col min="11527" max="11527" width="13.85546875" style="2" customWidth="1"/>
    <col min="11528" max="11529" width="15.42578125" style="2" customWidth="1"/>
    <col min="11530" max="11530" width="14.140625" style="2" customWidth="1"/>
    <col min="11531" max="11531" width="15.140625" style="2" customWidth="1"/>
    <col min="11532" max="11532" width="14.85546875" style="2" customWidth="1"/>
    <col min="11533" max="11533" width="15.5703125" style="2" customWidth="1"/>
    <col min="11534" max="11544" width="15.85546875" style="2" customWidth="1"/>
    <col min="11545" max="11565" width="8.7109375" style="2"/>
    <col min="11566" max="11566" width="11.140625" style="2" customWidth="1"/>
    <col min="11567" max="11578" width="8.7109375" style="2"/>
    <col min="11579" max="11579" width="10.42578125" style="2" bestFit="1" customWidth="1"/>
    <col min="11580" max="11590" width="8.7109375" style="2"/>
    <col min="11591" max="11591" width="46.85546875" style="2" customWidth="1"/>
    <col min="11592" max="11592" width="36" style="2" customWidth="1"/>
    <col min="11593" max="11766" width="8.7109375" style="2"/>
    <col min="11767" max="11767" width="11.85546875" style="2" customWidth="1"/>
    <col min="11768" max="11769" width="23.140625" style="2" customWidth="1"/>
    <col min="11770" max="11770" width="34.85546875" style="2" customWidth="1"/>
    <col min="11771" max="11771" width="27.42578125" style="2" customWidth="1"/>
    <col min="11772" max="11772" width="27.85546875" style="2" customWidth="1"/>
    <col min="11773" max="11775" width="22" style="2" customWidth="1"/>
    <col min="11776" max="11776" width="33.140625" style="2" customWidth="1"/>
    <col min="11777" max="11777" width="15.85546875" style="2" customWidth="1"/>
    <col min="11778" max="11778" width="24.85546875" style="2" customWidth="1"/>
    <col min="11779" max="11779" width="15.85546875" style="2" customWidth="1"/>
    <col min="11780" max="11780" width="15.140625" style="2" customWidth="1"/>
    <col min="11781" max="11781" width="12.140625" style="2" customWidth="1"/>
    <col min="11782" max="11782" width="14.5703125" style="2" customWidth="1"/>
    <col min="11783" max="11783" width="13.85546875" style="2" customWidth="1"/>
    <col min="11784" max="11785" width="15.42578125" style="2" customWidth="1"/>
    <col min="11786" max="11786" width="14.140625" style="2" customWidth="1"/>
    <col min="11787" max="11787" width="15.140625" style="2" customWidth="1"/>
    <col min="11788" max="11788" width="14.85546875" style="2" customWidth="1"/>
    <col min="11789" max="11789" width="15.5703125" style="2" customWidth="1"/>
    <col min="11790" max="11800" width="15.85546875" style="2" customWidth="1"/>
    <col min="11801" max="11821" width="8.7109375" style="2"/>
    <col min="11822" max="11822" width="11.140625" style="2" customWidth="1"/>
    <col min="11823" max="11834" width="8.7109375" style="2"/>
    <col min="11835" max="11835" width="10.42578125" style="2" bestFit="1" customWidth="1"/>
    <col min="11836" max="11846" width="8.7109375" style="2"/>
    <col min="11847" max="11847" width="46.85546875" style="2" customWidth="1"/>
    <col min="11848" max="11848" width="36" style="2" customWidth="1"/>
    <col min="11849" max="12022" width="8.7109375" style="2"/>
    <col min="12023" max="12023" width="11.85546875" style="2" customWidth="1"/>
    <col min="12024" max="12025" width="23.140625" style="2" customWidth="1"/>
    <col min="12026" max="12026" width="34.85546875" style="2" customWidth="1"/>
    <col min="12027" max="12027" width="27.42578125" style="2" customWidth="1"/>
    <col min="12028" max="12028" width="27.85546875" style="2" customWidth="1"/>
    <col min="12029" max="12031" width="22" style="2" customWidth="1"/>
    <col min="12032" max="12032" width="33.140625" style="2" customWidth="1"/>
    <col min="12033" max="12033" width="15.85546875" style="2" customWidth="1"/>
    <col min="12034" max="12034" width="24.85546875" style="2" customWidth="1"/>
    <col min="12035" max="12035" width="15.85546875" style="2" customWidth="1"/>
    <col min="12036" max="12036" width="15.140625" style="2" customWidth="1"/>
    <col min="12037" max="12037" width="12.140625" style="2" customWidth="1"/>
    <col min="12038" max="12038" width="14.5703125" style="2" customWidth="1"/>
    <col min="12039" max="12039" width="13.85546875" style="2" customWidth="1"/>
    <col min="12040" max="12041" width="15.42578125" style="2" customWidth="1"/>
    <col min="12042" max="12042" width="14.140625" style="2" customWidth="1"/>
    <col min="12043" max="12043" width="15.140625" style="2" customWidth="1"/>
    <col min="12044" max="12044" width="14.85546875" style="2" customWidth="1"/>
    <col min="12045" max="12045" width="15.5703125" style="2" customWidth="1"/>
    <col min="12046" max="12056" width="15.85546875" style="2" customWidth="1"/>
    <col min="12057" max="12077" width="8.7109375" style="2"/>
    <col min="12078" max="12078" width="11.140625" style="2" customWidth="1"/>
    <col min="12079" max="12090" width="8.7109375" style="2"/>
    <col min="12091" max="12091" width="10.42578125" style="2" bestFit="1" customWidth="1"/>
    <col min="12092" max="12102" width="8.7109375" style="2"/>
    <col min="12103" max="12103" width="46.85546875" style="2" customWidth="1"/>
    <col min="12104" max="12104" width="36" style="2" customWidth="1"/>
    <col min="12105" max="12278" width="8.7109375" style="2"/>
    <col min="12279" max="12279" width="11.85546875" style="2" customWidth="1"/>
    <col min="12280" max="12281" width="23.140625" style="2" customWidth="1"/>
    <col min="12282" max="12282" width="34.85546875" style="2" customWidth="1"/>
    <col min="12283" max="12283" width="27.42578125" style="2" customWidth="1"/>
    <col min="12284" max="12284" width="27.85546875" style="2" customWidth="1"/>
    <col min="12285" max="12287" width="22" style="2" customWidth="1"/>
    <col min="12288" max="12288" width="33.140625" style="2" customWidth="1"/>
    <col min="12289" max="12289" width="15.85546875" style="2" customWidth="1"/>
    <col min="12290" max="12290" width="24.85546875" style="2" customWidth="1"/>
    <col min="12291" max="12291" width="15.85546875" style="2" customWidth="1"/>
    <col min="12292" max="12292" width="15.140625" style="2" customWidth="1"/>
    <col min="12293" max="12293" width="12.140625" style="2" customWidth="1"/>
    <col min="12294" max="12294" width="14.5703125" style="2" customWidth="1"/>
    <col min="12295" max="12295" width="13.85546875" style="2" customWidth="1"/>
    <col min="12296" max="12297" width="15.42578125" style="2" customWidth="1"/>
    <col min="12298" max="12298" width="14.140625" style="2" customWidth="1"/>
    <col min="12299" max="12299" width="15.140625" style="2" customWidth="1"/>
    <col min="12300" max="12300" width="14.85546875" style="2" customWidth="1"/>
    <col min="12301" max="12301" width="15.5703125" style="2" customWidth="1"/>
    <col min="12302" max="12312" width="15.85546875" style="2" customWidth="1"/>
    <col min="12313" max="12333" width="8.7109375" style="2"/>
    <col min="12334" max="12334" width="11.140625" style="2" customWidth="1"/>
    <col min="12335" max="12346" width="8.7109375" style="2"/>
    <col min="12347" max="12347" width="10.42578125" style="2" bestFit="1" customWidth="1"/>
    <col min="12348" max="12358" width="8.7109375" style="2"/>
    <col min="12359" max="12359" width="46.85546875" style="2" customWidth="1"/>
    <col min="12360" max="12360" width="36" style="2" customWidth="1"/>
    <col min="12361" max="12534" width="8.7109375" style="2"/>
    <col min="12535" max="12535" width="11.85546875" style="2" customWidth="1"/>
    <col min="12536" max="12537" width="23.140625" style="2" customWidth="1"/>
    <col min="12538" max="12538" width="34.85546875" style="2" customWidth="1"/>
    <col min="12539" max="12539" width="27.42578125" style="2" customWidth="1"/>
    <col min="12540" max="12540" width="27.85546875" style="2" customWidth="1"/>
    <col min="12541" max="12543" width="22" style="2" customWidth="1"/>
    <col min="12544" max="12544" width="33.140625" style="2" customWidth="1"/>
    <col min="12545" max="12545" width="15.85546875" style="2" customWidth="1"/>
    <col min="12546" max="12546" width="24.85546875" style="2" customWidth="1"/>
    <col min="12547" max="12547" width="15.85546875" style="2" customWidth="1"/>
    <col min="12548" max="12548" width="15.140625" style="2" customWidth="1"/>
    <col min="12549" max="12549" width="12.140625" style="2" customWidth="1"/>
    <col min="12550" max="12550" width="14.5703125" style="2" customWidth="1"/>
    <col min="12551" max="12551" width="13.85546875" style="2" customWidth="1"/>
    <col min="12552" max="12553" width="15.42578125" style="2" customWidth="1"/>
    <col min="12554" max="12554" width="14.140625" style="2" customWidth="1"/>
    <col min="12555" max="12555" width="15.140625" style="2" customWidth="1"/>
    <col min="12556" max="12556" width="14.85546875" style="2" customWidth="1"/>
    <col min="12557" max="12557" width="15.5703125" style="2" customWidth="1"/>
    <col min="12558" max="12568" width="15.85546875" style="2" customWidth="1"/>
    <col min="12569" max="12589" width="8.7109375" style="2"/>
    <col min="12590" max="12590" width="11.140625" style="2" customWidth="1"/>
    <col min="12591" max="12602" width="8.7109375" style="2"/>
    <col min="12603" max="12603" width="10.42578125" style="2" bestFit="1" customWidth="1"/>
    <col min="12604" max="12614" width="8.7109375" style="2"/>
    <col min="12615" max="12615" width="46.85546875" style="2" customWidth="1"/>
    <col min="12616" max="12616" width="36" style="2" customWidth="1"/>
    <col min="12617" max="12790" width="8.7109375" style="2"/>
    <col min="12791" max="12791" width="11.85546875" style="2" customWidth="1"/>
    <col min="12792" max="12793" width="23.140625" style="2" customWidth="1"/>
    <col min="12794" max="12794" width="34.85546875" style="2" customWidth="1"/>
    <col min="12795" max="12795" width="27.42578125" style="2" customWidth="1"/>
    <col min="12796" max="12796" width="27.85546875" style="2" customWidth="1"/>
    <col min="12797" max="12799" width="22" style="2" customWidth="1"/>
    <col min="12800" max="12800" width="33.140625" style="2" customWidth="1"/>
    <col min="12801" max="12801" width="15.85546875" style="2" customWidth="1"/>
    <col min="12802" max="12802" width="24.85546875" style="2" customWidth="1"/>
    <col min="12803" max="12803" width="15.85546875" style="2" customWidth="1"/>
    <col min="12804" max="12804" width="15.140625" style="2" customWidth="1"/>
    <col min="12805" max="12805" width="12.140625" style="2" customWidth="1"/>
    <col min="12806" max="12806" width="14.5703125" style="2" customWidth="1"/>
    <col min="12807" max="12807" width="13.85546875" style="2" customWidth="1"/>
    <col min="12808" max="12809" width="15.42578125" style="2" customWidth="1"/>
    <col min="12810" max="12810" width="14.140625" style="2" customWidth="1"/>
    <col min="12811" max="12811" width="15.140625" style="2" customWidth="1"/>
    <col min="12812" max="12812" width="14.85546875" style="2" customWidth="1"/>
    <col min="12813" max="12813" width="15.5703125" style="2" customWidth="1"/>
    <col min="12814" max="12824" width="15.85546875" style="2" customWidth="1"/>
    <col min="12825" max="12845" width="8.7109375" style="2"/>
    <col min="12846" max="12846" width="11.140625" style="2" customWidth="1"/>
    <col min="12847" max="12858" width="8.7109375" style="2"/>
    <col min="12859" max="12859" width="10.42578125" style="2" bestFit="1" customWidth="1"/>
    <col min="12860" max="12870" width="8.7109375" style="2"/>
    <col min="12871" max="12871" width="46.85546875" style="2" customWidth="1"/>
    <col min="12872" max="12872" width="36" style="2" customWidth="1"/>
    <col min="12873" max="13046" width="8.7109375" style="2"/>
    <col min="13047" max="13047" width="11.85546875" style="2" customWidth="1"/>
    <col min="13048" max="13049" width="23.140625" style="2" customWidth="1"/>
    <col min="13050" max="13050" width="34.85546875" style="2" customWidth="1"/>
    <col min="13051" max="13051" width="27.42578125" style="2" customWidth="1"/>
    <col min="13052" max="13052" width="27.85546875" style="2" customWidth="1"/>
    <col min="13053" max="13055" width="22" style="2" customWidth="1"/>
    <col min="13056" max="13056" width="33.140625" style="2" customWidth="1"/>
    <col min="13057" max="13057" width="15.85546875" style="2" customWidth="1"/>
    <col min="13058" max="13058" width="24.85546875" style="2" customWidth="1"/>
    <col min="13059" max="13059" width="15.85546875" style="2" customWidth="1"/>
    <col min="13060" max="13060" width="15.140625" style="2" customWidth="1"/>
    <col min="13061" max="13061" width="12.140625" style="2" customWidth="1"/>
    <col min="13062" max="13062" width="14.5703125" style="2" customWidth="1"/>
    <col min="13063" max="13063" width="13.85546875" style="2" customWidth="1"/>
    <col min="13064" max="13065" width="15.42578125" style="2" customWidth="1"/>
    <col min="13066" max="13066" width="14.140625" style="2" customWidth="1"/>
    <col min="13067" max="13067" width="15.140625" style="2" customWidth="1"/>
    <col min="13068" max="13068" width="14.85546875" style="2" customWidth="1"/>
    <col min="13069" max="13069" width="15.5703125" style="2" customWidth="1"/>
    <col min="13070" max="13080" width="15.85546875" style="2" customWidth="1"/>
    <col min="13081" max="13101" width="8.7109375" style="2"/>
    <col min="13102" max="13102" width="11.140625" style="2" customWidth="1"/>
    <col min="13103" max="13114" width="8.7109375" style="2"/>
    <col min="13115" max="13115" width="10.42578125" style="2" bestFit="1" customWidth="1"/>
    <col min="13116" max="13126" width="8.7109375" style="2"/>
    <col min="13127" max="13127" width="46.85546875" style="2" customWidth="1"/>
    <col min="13128" max="13128" width="36" style="2" customWidth="1"/>
    <col min="13129" max="13302" width="8.7109375" style="2"/>
    <col min="13303" max="13303" width="11.85546875" style="2" customWidth="1"/>
    <col min="13304" max="13305" width="23.140625" style="2" customWidth="1"/>
    <col min="13306" max="13306" width="34.85546875" style="2" customWidth="1"/>
    <col min="13307" max="13307" width="27.42578125" style="2" customWidth="1"/>
    <col min="13308" max="13308" width="27.85546875" style="2" customWidth="1"/>
    <col min="13309" max="13311" width="22" style="2" customWidth="1"/>
    <col min="13312" max="13312" width="33.140625" style="2" customWidth="1"/>
    <col min="13313" max="13313" width="15.85546875" style="2" customWidth="1"/>
    <col min="13314" max="13314" width="24.85546875" style="2" customWidth="1"/>
    <col min="13315" max="13315" width="15.85546875" style="2" customWidth="1"/>
    <col min="13316" max="13316" width="15.140625" style="2" customWidth="1"/>
    <col min="13317" max="13317" width="12.140625" style="2" customWidth="1"/>
    <col min="13318" max="13318" width="14.5703125" style="2" customWidth="1"/>
    <col min="13319" max="13319" width="13.85546875" style="2" customWidth="1"/>
    <col min="13320" max="13321" width="15.42578125" style="2" customWidth="1"/>
    <col min="13322" max="13322" width="14.140625" style="2" customWidth="1"/>
    <col min="13323" max="13323" width="15.140625" style="2" customWidth="1"/>
    <col min="13324" max="13324" width="14.85546875" style="2" customWidth="1"/>
    <col min="13325" max="13325" width="15.5703125" style="2" customWidth="1"/>
    <col min="13326" max="13336" width="15.85546875" style="2" customWidth="1"/>
    <col min="13337" max="13357" width="8.7109375" style="2"/>
    <col min="13358" max="13358" width="11.140625" style="2" customWidth="1"/>
    <col min="13359" max="13370" width="8.7109375" style="2"/>
    <col min="13371" max="13371" width="10.42578125" style="2" bestFit="1" customWidth="1"/>
    <col min="13372" max="13382" width="8.7109375" style="2"/>
    <col min="13383" max="13383" width="46.85546875" style="2" customWidth="1"/>
    <col min="13384" max="13384" width="36" style="2" customWidth="1"/>
    <col min="13385" max="13558" width="8.7109375" style="2"/>
    <col min="13559" max="13559" width="11.85546875" style="2" customWidth="1"/>
    <col min="13560" max="13561" width="23.140625" style="2" customWidth="1"/>
    <col min="13562" max="13562" width="34.85546875" style="2" customWidth="1"/>
    <col min="13563" max="13563" width="27.42578125" style="2" customWidth="1"/>
    <col min="13564" max="13564" width="27.85546875" style="2" customWidth="1"/>
    <col min="13565" max="13567" width="22" style="2" customWidth="1"/>
    <col min="13568" max="13568" width="33.140625" style="2" customWidth="1"/>
    <col min="13569" max="13569" width="15.85546875" style="2" customWidth="1"/>
    <col min="13570" max="13570" width="24.85546875" style="2" customWidth="1"/>
    <col min="13571" max="13571" width="15.85546875" style="2" customWidth="1"/>
    <col min="13572" max="13572" width="15.140625" style="2" customWidth="1"/>
    <col min="13573" max="13573" width="12.140625" style="2" customWidth="1"/>
    <col min="13574" max="13574" width="14.5703125" style="2" customWidth="1"/>
    <col min="13575" max="13575" width="13.85546875" style="2" customWidth="1"/>
    <col min="13576" max="13577" width="15.42578125" style="2" customWidth="1"/>
    <col min="13578" max="13578" width="14.140625" style="2" customWidth="1"/>
    <col min="13579" max="13579" width="15.140625" style="2" customWidth="1"/>
    <col min="13580" max="13580" width="14.85546875" style="2" customWidth="1"/>
    <col min="13581" max="13581" width="15.5703125" style="2" customWidth="1"/>
    <col min="13582" max="13592" width="15.85546875" style="2" customWidth="1"/>
    <col min="13593" max="13613" width="8.7109375" style="2"/>
    <col min="13614" max="13614" width="11.140625" style="2" customWidth="1"/>
    <col min="13615" max="13626" width="8.7109375" style="2"/>
    <col min="13627" max="13627" width="10.42578125" style="2" bestFit="1" customWidth="1"/>
    <col min="13628" max="13638" width="8.7109375" style="2"/>
    <col min="13639" max="13639" width="46.85546875" style="2" customWidth="1"/>
    <col min="13640" max="13640" width="36" style="2" customWidth="1"/>
    <col min="13641" max="13814" width="8.7109375" style="2"/>
    <col min="13815" max="13815" width="11.85546875" style="2" customWidth="1"/>
    <col min="13816" max="13817" width="23.140625" style="2" customWidth="1"/>
    <col min="13818" max="13818" width="34.85546875" style="2" customWidth="1"/>
    <col min="13819" max="13819" width="27.42578125" style="2" customWidth="1"/>
    <col min="13820" max="13820" width="27.85546875" style="2" customWidth="1"/>
    <col min="13821" max="13823" width="22" style="2" customWidth="1"/>
    <col min="13824" max="13824" width="33.140625" style="2" customWidth="1"/>
    <col min="13825" max="13825" width="15.85546875" style="2" customWidth="1"/>
    <col min="13826" max="13826" width="24.85546875" style="2" customWidth="1"/>
    <col min="13827" max="13827" width="15.85546875" style="2" customWidth="1"/>
    <col min="13828" max="13828" width="15.140625" style="2" customWidth="1"/>
    <col min="13829" max="13829" width="12.140625" style="2" customWidth="1"/>
    <col min="13830" max="13830" width="14.5703125" style="2" customWidth="1"/>
    <col min="13831" max="13831" width="13.85546875" style="2" customWidth="1"/>
    <col min="13832" max="13833" width="15.42578125" style="2" customWidth="1"/>
    <col min="13834" max="13834" width="14.140625" style="2" customWidth="1"/>
    <col min="13835" max="13835" width="15.140625" style="2" customWidth="1"/>
    <col min="13836" max="13836" width="14.85546875" style="2" customWidth="1"/>
    <col min="13837" max="13837" width="15.5703125" style="2" customWidth="1"/>
    <col min="13838" max="13848" width="15.85546875" style="2" customWidth="1"/>
    <col min="13849" max="13869" width="8.7109375" style="2"/>
    <col min="13870" max="13870" width="11.140625" style="2" customWidth="1"/>
    <col min="13871" max="13882" width="8.7109375" style="2"/>
    <col min="13883" max="13883" width="10.42578125" style="2" bestFit="1" customWidth="1"/>
    <col min="13884" max="13894" width="8.7109375" style="2"/>
    <col min="13895" max="13895" width="46.85546875" style="2" customWidth="1"/>
    <col min="13896" max="13896" width="36" style="2" customWidth="1"/>
    <col min="13897" max="14070" width="8.7109375" style="2"/>
    <col min="14071" max="14071" width="11.85546875" style="2" customWidth="1"/>
    <col min="14072" max="14073" width="23.140625" style="2" customWidth="1"/>
    <col min="14074" max="14074" width="34.85546875" style="2" customWidth="1"/>
    <col min="14075" max="14075" width="27.42578125" style="2" customWidth="1"/>
    <col min="14076" max="14076" width="27.85546875" style="2" customWidth="1"/>
    <col min="14077" max="14079" width="22" style="2" customWidth="1"/>
    <col min="14080" max="14080" width="33.140625" style="2" customWidth="1"/>
    <col min="14081" max="14081" width="15.85546875" style="2" customWidth="1"/>
    <col min="14082" max="14082" width="24.85546875" style="2" customWidth="1"/>
    <col min="14083" max="14083" width="15.85546875" style="2" customWidth="1"/>
    <col min="14084" max="14084" width="15.140625" style="2" customWidth="1"/>
    <col min="14085" max="14085" width="12.140625" style="2" customWidth="1"/>
    <col min="14086" max="14086" width="14.5703125" style="2" customWidth="1"/>
    <col min="14087" max="14087" width="13.85546875" style="2" customWidth="1"/>
    <col min="14088" max="14089" width="15.42578125" style="2" customWidth="1"/>
    <col min="14090" max="14090" width="14.140625" style="2" customWidth="1"/>
    <col min="14091" max="14091" width="15.140625" style="2" customWidth="1"/>
    <col min="14092" max="14092" width="14.85546875" style="2" customWidth="1"/>
    <col min="14093" max="14093" width="15.5703125" style="2" customWidth="1"/>
    <col min="14094" max="14104" width="15.85546875" style="2" customWidth="1"/>
    <col min="14105" max="14125" width="8.7109375" style="2"/>
    <col min="14126" max="14126" width="11.140625" style="2" customWidth="1"/>
    <col min="14127" max="14138" width="8.7109375" style="2"/>
    <col min="14139" max="14139" width="10.42578125" style="2" bestFit="1" customWidth="1"/>
    <col min="14140" max="14150" width="8.7109375" style="2"/>
    <col min="14151" max="14151" width="46.85546875" style="2" customWidth="1"/>
    <col min="14152" max="14152" width="36" style="2" customWidth="1"/>
    <col min="14153" max="14326" width="8.7109375" style="2"/>
    <col min="14327" max="14327" width="11.85546875" style="2" customWidth="1"/>
    <col min="14328" max="14329" width="23.140625" style="2" customWidth="1"/>
    <col min="14330" max="14330" width="34.85546875" style="2" customWidth="1"/>
    <col min="14331" max="14331" width="27.42578125" style="2" customWidth="1"/>
    <col min="14332" max="14332" width="27.85546875" style="2" customWidth="1"/>
    <col min="14333" max="14335" width="22" style="2" customWidth="1"/>
    <col min="14336" max="14336" width="33.140625" style="2" customWidth="1"/>
    <col min="14337" max="14337" width="15.85546875" style="2" customWidth="1"/>
    <col min="14338" max="14338" width="24.85546875" style="2" customWidth="1"/>
    <col min="14339" max="14339" width="15.85546875" style="2" customWidth="1"/>
    <col min="14340" max="14340" width="15.140625" style="2" customWidth="1"/>
    <col min="14341" max="14341" width="12.140625" style="2" customWidth="1"/>
    <col min="14342" max="14342" width="14.5703125" style="2" customWidth="1"/>
    <col min="14343" max="14343" width="13.85546875" style="2" customWidth="1"/>
    <col min="14344" max="14345" width="15.42578125" style="2" customWidth="1"/>
    <col min="14346" max="14346" width="14.140625" style="2" customWidth="1"/>
    <col min="14347" max="14347" width="15.140625" style="2" customWidth="1"/>
    <col min="14348" max="14348" width="14.85546875" style="2" customWidth="1"/>
    <col min="14349" max="14349" width="15.5703125" style="2" customWidth="1"/>
    <col min="14350" max="14360" width="15.85546875" style="2" customWidth="1"/>
    <col min="14361" max="14381" width="8.7109375" style="2"/>
    <col min="14382" max="14382" width="11.140625" style="2" customWidth="1"/>
    <col min="14383" max="14394" width="8.7109375" style="2"/>
    <col min="14395" max="14395" width="10.42578125" style="2" bestFit="1" customWidth="1"/>
    <col min="14396" max="14406" width="8.7109375" style="2"/>
    <col min="14407" max="14407" width="46.85546875" style="2" customWidth="1"/>
    <col min="14408" max="14408" width="36" style="2" customWidth="1"/>
    <col min="14409" max="14582" width="8.7109375" style="2"/>
    <col min="14583" max="14583" width="11.85546875" style="2" customWidth="1"/>
    <col min="14584" max="14585" width="23.140625" style="2" customWidth="1"/>
    <col min="14586" max="14586" width="34.85546875" style="2" customWidth="1"/>
    <col min="14587" max="14587" width="27.42578125" style="2" customWidth="1"/>
    <col min="14588" max="14588" width="27.85546875" style="2" customWidth="1"/>
    <col min="14589" max="14591" width="22" style="2" customWidth="1"/>
    <col min="14592" max="14592" width="33.140625" style="2" customWidth="1"/>
    <col min="14593" max="14593" width="15.85546875" style="2" customWidth="1"/>
    <col min="14594" max="14594" width="24.85546875" style="2" customWidth="1"/>
    <col min="14595" max="14595" width="15.85546875" style="2" customWidth="1"/>
    <col min="14596" max="14596" width="15.140625" style="2" customWidth="1"/>
    <col min="14597" max="14597" width="12.140625" style="2" customWidth="1"/>
    <col min="14598" max="14598" width="14.5703125" style="2" customWidth="1"/>
    <col min="14599" max="14599" width="13.85546875" style="2" customWidth="1"/>
    <col min="14600" max="14601" width="15.42578125" style="2" customWidth="1"/>
    <col min="14602" max="14602" width="14.140625" style="2" customWidth="1"/>
    <col min="14603" max="14603" width="15.140625" style="2" customWidth="1"/>
    <col min="14604" max="14604" width="14.85546875" style="2" customWidth="1"/>
    <col min="14605" max="14605" width="15.5703125" style="2" customWidth="1"/>
    <col min="14606" max="14616" width="15.85546875" style="2" customWidth="1"/>
    <col min="14617" max="14637" width="8.7109375" style="2"/>
    <col min="14638" max="14638" width="11.140625" style="2" customWidth="1"/>
    <col min="14639" max="14650" width="8.7109375" style="2"/>
    <col min="14651" max="14651" width="10.42578125" style="2" bestFit="1" customWidth="1"/>
    <col min="14652" max="14662" width="8.7109375" style="2"/>
    <col min="14663" max="14663" width="46.85546875" style="2" customWidth="1"/>
    <col min="14664" max="14664" width="36" style="2" customWidth="1"/>
    <col min="14665" max="14838" width="8.7109375" style="2"/>
    <col min="14839" max="14839" width="11.85546875" style="2" customWidth="1"/>
    <col min="14840" max="14841" width="23.140625" style="2" customWidth="1"/>
    <col min="14842" max="14842" width="34.85546875" style="2" customWidth="1"/>
    <col min="14843" max="14843" width="27.42578125" style="2" customWidth="1"/>
    <col min="14844" max="14844" width="27.85546875" style="2" customWidth="1"/>
    <col min="14845" max="14847" width="22" style="2" customWidth="1"/>
    <col min="14848" max="14848" width="33.140625" style="2" customWidth="1"/>
    <col min="14849" max="14849" width="15.85546875" style="2" customWidth="1"/>
    <col min="14850" max="14850" width="24.85546875" style="2" customWidth="1"/>
    <col min="14851" max="14851" width="15.85546875" style="2" customWidth="1"/>
    <col min="14852" max="14852" width="15.140625" style="2" customWidth="1"/>
    <col min="14853" max="14853" width="12.140625" style="2" customWidth="1"/>
    <col min="14854" max="14854" width="14.5703125" style="2" customWidth="1"/>
    <col min="14855" max="14855" width="13.85546875" style="2" customWidth="1"/>
    <col min="14856" max="14857" width="15.42578125" style="2" customWidth="1"/>
    <col min="14858" max="14858" width="14.140625" style="2" customWidth="1"/>
    <col min="14859" max="14859" width="15.140625" style="2" customWidth="1"/>
    <col min="14860" max="14860" width="14.85546875" style="2" customWidth="1"/>
    <col min="14861" max="14861" width="15.5703125" style="2" customWidth="1"/>
    <col min="14862" max="14872" width="15.85546875" style="2" customWidth="1"/>
    <col min="14873" max="14893" width="8.7109375" style="2"/>
    <col min="14894" max="14894" width="11.140625" style="2" customWidth="1"/>
    <col min="14895" max="14906" width="8.7109375" style="2"/>
    <col min="14907" max="14907" width="10.42578125" style="2" bestFit="1" customWidth="1"/>
    <col min="14908" max="14918" width="8.7109375" style="2"/>
    <col min="14919" max="14919" width="46.85546875" style="2" customWidth="1"/>
    <col min="14920" max="14920" width="36" style="2" customWidth="1"/>
    <col min="14921" max="15094" width="8.7109375" style="2"/>
    <col min="15095" max="15095" width="11.85546875" style="2" customWidth="1"/>
    <col min="15096" max="15097" width="23.140625" style="2" customWidth="1"/>
    <col min="15098" max="15098" width="34.85546875" style="2" customWidth="1"/>
    <col min="15099" max="15099" width="27.42578125" style="2" customWidth="1"/>
    <col min="15100" max="15100" width="27.85546875" style="2" customWidth="1"/>
    <col min="15101" max="15103" width="22" style="2" customWidth="1"/>
    <col min="15104" max="15104" width="33.140625" style="2" customWidth="1"/>
    <col min="15105" max="15105" width="15.85546875" style="2" customWidth="1"/>
    <col min="15106" max="15106" width="24.85546875" style="2" customWidth="1"/>
    <col min="15107" max="15107" width="15.85546875" style="2" customWidth="1"/>
    <col min="15108" max="15108" width="15.140625" style="2" customWidth="1"/>
    <col min="15109" max="15109" width="12.140625" style="2" customWidth="1"/>
    <col min="15110" max="15110" width="14.5703125" style="2" customWidth="1"/>
    <col min="15111" max="15111" width="13.85546875" style="2" customWidth="1"/>
    <col min="15112" max="15113" width="15.42578125" style="2" customWidth="1"/>
    <col min="15114" max="15114" width="14.140625" style="2" customWidth="1"/>
    <col min="15115" max="15115" width="15.140625" style="2" customWidth="1"/>
    <col min="15116" max="15116" width="14.85546875" style="2" customWidth="1"/>
    <col min="15117" max="15117" width="15.5703125" style="2" customWidth="1"/>
    <col min="15118" max="15128" width="15.85546875" style="2" customWidth="1"/>
    <col min="15129" max="15149" width="8.7109375" style="2"/>
    <col min="15150" max="15150" width="11.140625" style="2" customWidth="1"/>
    <col min="15151" max="15162" width="8.7109375" style="2"/>
    <col min="15163" max="15163" width="10.42578125" style="2" bestFit="1" customWidth="1"/>
    <col min="15164" max="15174" width="8.7109375" style="2"/>
    <col min="15175" max="15175" width="46.85546875" style="2" customWidth="1"/>
    <col min="15176" max="15176" width="36" style="2" customWidth="1"/>
    <col min="15177" max="15350" width="8.7109375" style="2"/>
    <col min="15351" max="15351" width="11.85546875" style="2" customWidth="1"/>
    <col min="15352" max="15353" width="23.140625" style="2" customWidth="1"/>
    <col min="15354" max="15354" width="34.85546875" style="2" customWidth="1"/>
    <col min="15355" max="15355" width="27.42578125" style="2" customWidth="1"/>
    <col min="15356" max="15356" width="27.85546875" style="2" customWidth="1"/>
    <col min="15357" max="15359" width="22" style="2" customWidth="1"/>
    <col min="15360" max="15360" width="33.140625" style="2" customWidth="1"/>
    <col min="15361" max="15361" width="15.85546875" style="2" customWidth="1"/>
    <col min="15362" max="15362" width="24.85546875" style="2" customWidth="1"/>
    <col min="15363" max="15363" width="15.85546875" style="2" customWidth="1"/>
    <col min="15364" max="15364" width="15.140625" style="2" customWidth="1"/>
    <col min="15365" max="15365" width="12.140625" style="2" customWidth="1"/>
    <col min="15366" max="15366" width="14.5703125" style="2" customWidth="1"/>
    <col min="15367" max="15367" width="13.85546875" style="2" customWidth="1"/>
    <col min="15368" max="15369" width="15.42578125" style="2" customWidth="1"/>
    <col min="15370" max="15370" width="14.140625" style="2" customWidth="1"/>
    <col min="15371" max="15371" width="15.140625" style="2" customWidth="1"/>
    <col min="15372" max="15372" width="14.85546875" style="2" customWidth="1"/>
    <col min="15373" max="15373" width="15.5703125" style="2" customWidth="1"/>
    <col min="15374" max="15384" width="15.85546875" style="2" customWidth="1"/>
    <col min="15385" max="15405" width="8.7109375" style="2"/>
    <col min="15406" max="15406" width="11.140625" style="2" customWidth="1"/>
    <col min="15407" max="15418" width="8.7109375" style="2"/>
    <col min="15419" max="15419" width="10.42578125" style="2" bestFit="1" customWidth="1"/>
    <col min="15420" max="15430" width="8.7109375" style="2"/>
    <col min="15431" max="15431" width="46.85546875" style="2" customWidth="1"/>
    <col min="15432" max="15432" width="36" style="2" customWidth="1"/>
    <col min="15433" max="15606" width="8.7109375" style="2"/>
    <col min="15607" max="15607" width="11.85546875" style="2" customWidth="1"/>
    <col min="15608" max="15609" width="23.140625" style="2" customWidth="1"/>
    <col min="15610" max="15610" width="34.85546875" style="2" customWidth="1"/>
    <col min="15611" max="15611" width="27.42578125" style="2" customWidth="1"/>
    <col min="15612" max="15612" width="27.85546875" style="2" customWidth="1"/>
    <col min="15613" max="15615" width="22" style="2" customWidth="1"/>
    <col min="15616" max="15616" width="33.140625" style="2" customWidth="1"/>
    <col min="15617" max="15617" width="15.85546875" style="2" customWidth="1"/>
    <col min="15618" max="15618" width="24.85546875" style="2" customWidth="1"/>
    <col min="15619" max="15619" width="15.85546875" style="2" customWidth="1"/>
    <col min="15620" max="15620" width="15.140625" style="2" customWidth="1"/>
    <col min="15621" max="15621" width="12.140625" style="2" customWidth="1"/>
    <col min="15622" max="15622" width="14.5703125" style="2" customWidth="1"/>
    <col min="15623" max="15623" width="13.85546875" style="2" customWidth="1"/>
    <col min="15624" max="15625" width="15.42578125" style="2" customWidth="1"/>
    <col min="15626" max="15626" width="14.140625" style="2" customWidth="1"/>
    <col min="15627" max="15627" width="15.140625" style="2" customWidth="1"/>
    <col min="15628" max="15628" width="14.85546875" style="2" customWidth="1"/>
    <col min="15629" max="15629" width="15.5703125" style="2" customWidth="1"/>
    <col min="15630" max="15640" width="15.85546875" style="2" customWidth="1"/>
    <col min="15641" max="15661" width="8.7109375" style="2"/>
    <col min="15662" max="15662" width="11.140625" style="2" customWidth="1"/>
    <col min="15663" max="15674" width="8.7109375" style="2"/>
    <col min="15675" max="15675" width="10.42578125" style="2" bestFit="1" customWidth="1"/>
    <col min="15676" max="15686" width="8.7109375" style="2"/>
    <col min="15687" max="15687" width="46.85546875" style="2" customWidth="1"/>
    <col min="15688" max="15688" width="36" style="2" customWidth="1"/>
    <col min="15689" max="15862" width="8.7109375" style="2"/>
    <col min="15863" max="15863" width="11.85546875" style="2" customWidth="1"/>
    <col min="15864" max="15865" width="23.140625" style="2" customWidth="1"/>
    <col min="15866" max="15866" width="34.85546875" style="2" customWidth="1"/>
    <col min="15867" max="15867" width="27.42578125" style="2" customWidth="1"/>
    <col min="15868" max="15868" width="27.85546875" style="2" customWidth="1"/>
    <col min="15869" max="15871" width="22" style="2" customWidth="1"/>
    <col min="15872" max="15872" width="33.140625" style="2" customWidth="1"/>
    <col min="15873" max="15873" width="15.85546875" style="2" customWidth="1"/>
    <col min="15874" max="15874" width="24.85546875" style="2" customWidth="1"/>
    <col min="15875" max="15875" width="15.85546875" style="2" customWidth="1"/>
    <col min="15876" max="15876" width="15.140625" style="2" customWidth="1"/>
    <col min="15877" max="15877" width="12.140625" style="2" customWidth="1"/>
    <col min="15878" max="15878" width="14.5703125" style="2" customWidth="1"/>
    <col min="15879" max="15879" width="13.85546875" style="2" customWidth="1"/>
    <col min="15880" max="15881" width="15.42578125" style="2" customWidth="1"/>
    <col min="15882" max="15882" width="14.140625" style="2" customWidth="1"/>
    <col min="15883" max="15883" width="15.140625" style="2" customWidth="1"/>
    <col min="15884" max="15884" width="14.85546875" style="2" customWidth="1"/>
    <col min="15885" max="15885" width="15.5703125" style="2" customWidth="1"/>
    <col min="15886" max="15896" width="15.85546875" style="2" customWidth="1"/>
    <col min="15897" max="15917" width="8.7109375" style="2"/>
    <col min="15918" max="15918" width="11.140625" style="2" customWidth="1"/>
    <col min="15919" max="15930" width="8.7109375" style="2"/>
    <col min="15931" max="15931" width="10.42578125" style="2" bestFit="1" customWidth="1"/>
    <col min="15932" max="15942" width="8.7109375" style="2"/>
    <col min="15943" max="15943" width="46.85546875" style="2" customWidth="1"/>
    <col min="15944" max="15944" width="36" style="2" customWidth="1"/>
    <col min="15945" max="16118" width="8.7109375" style="2"/>
    <col min="16119" max="16119" width="11.85546875" style="2" customWidth="1"/>
    <col min="16120" max="16121" width="23.140625" style="2" customWidth="1"/>
    <col min="16122" max="16122" width="34.85546875" style="2" customWidth="1"/>
    <col min="16123" max="16123" width="27.42578125" style="2" customWidth="1"/>
    <col min="16124" max="16124" width="27.85546875" style="2" customWidth="1"/>
    <col min="16125" max="16127" width="22" style="2" customWidth="1"/>
    <col min="16128" max="16128" width="33.140625" style="2" customWidth="1"/>
    <col min="16129" max="16129" width="15.85546875" style="2" customWidth="1"/>
    <col min="16130" max="16130" width="24.85546875" style="2" customWidth="1"/>
    <col min="16131" max="16131" width="15.85546875" style="2" customWidth="1"/>
    <col min="16132" max="16132" width="15.140625" style="2" customWidth="1"/>
    <col min="16133" max="16133" width="12.140625" style="2" customWidth="1"/>
    <col min="16134" max="16134" width="14.5703125" style="2" customWidth="1"/>
    <col min="16135" max="16135" width="13.85546875" style="2" customWidth="1"/>
    <col min="16136" max="16137" width="15.42578125" style="2" customWidth="1"/>
    <col min="16138" max="16138" width="14.140625" style="2" customWidth="1"/>
    <col min="16139" max="16139" width="15.140625" style="2" customWidth="1"/>
    <col min="16140" max="16140" width="14.85546875" style="2" customWidth="1"/>
    <col min="16141" max="16141" width="15.5703125" style="2" customWidth="1"/>
    <col min="16142" max="16152" width="15.85546875" style="2" customWidth="1"/>
    <col min="16153" max="16173" width="8.7109375" style="2"/>
    <col min="16174" max="16174" width="11.140625" style="2" customWidth="1"/>
    <col min="16175" max="16186" width="8.7109375" style="2"/>
    <col min="16187" max="16187" width="10.42578125" style="2" bestFit="1" customWidth="1"/>
    <col min="16188" max="16198" width="8.7109375" style="2"/>
    <col min="16199" max="16199" width="46.85546875" style="2" customWidth="1"/>
    <col min="16200" max="16200" width="36" style="2" customWidth="1"/>
    <col min="16201" max="16376" width="8.7109375" style="2"/>
    <col min="16377" max="16384" width="8.7109375" style="2" customWidth="1"/>
  </cols>
  <sheetData>
    <row r="1" spans="2:23" ht="20.25" customHeight="1" x14ac:dyDescent="0.2">
      <c r="B1" s="1" t="s">
        <v>0</v>
      </c>
      <c r="C1" s="1"/>
      <c r="D1" s="1"/>
    </row>
    <row r="2" spans="2:23" ht="20.25" x14ac:dyDescent="0.2">
      <c r="B2" s="3" t="s">
        <v>1</v>
      </c>
      <c r="C2" s="3"/>
      <c r="D2" s="1"/>
    </row>
    <row r="3" spans="2:23" ht="20.25" x14ac:dyDescent="0.3">
      <c r="B3" s="1" t="s">
        <v>2</v>
      </c>
      <c r="C3" s="1"/>
      <c r="D3" s="4" t="s">
        <v>3</v>
      </c>
    </row>
    <row r="4" spans="2:23" ht="20.25" x14ac:dyDescent="0.2">
      <c r="B4" s="5" t="s">
        <v>4</v>
      </c>
      <c r="C4" s="5"/>
      <c r="D4" s="5"/>
    </row>
    <row r="7" spans="2:23" ht="15.75" x14ac:dyDescent="0.2">
      <c r="B7" s="6" t="s">
        <v>5</v>
      </c>
      <c r="C7" s="6"/>
    </row>
    <row r="8" spans="2:23" ht="15.75" x14ac:dyDescent="0.2">
      <c r="B8" s="6"/>
      <c r="C8" s="6"/>
    </row>
    <row r="9" spans="2:23" ht="19.5" customHeight="1" x14ac:dyDescent="0.2">
      <c r="B9" s="7"/>
      <c r="C9" s="7"/>
      <c r="D9" s="7"/>
      <c r="G9" s="7"/>
      <c r="H9" s="7"/>
      <c r="I9" s="7"/>
      <c r="J9" s="7"/>
    </row>
    <row r="10" spans="2:23" ht="19.5" customHeight="1" thickBot="1" x14ac:dyDescent="0.25">
      <c r="B10" s="168" t="s">
        <v>6</v>
      </c>
      <c r="C10" s="169"/>
      <c r="D10" s="170"/>
      <c r="E10" s="171" t="s">
        <v>7</v>
      </c>
      <c r="F10" s="172"/>
      <c r="G10" s="172"/>
      <c r="H10" s="172"/>
      <c r="I10" s="173"/>
      <c r="L10" s="174" t="s">
        <v>8</v>
      </c>
      <c r="M10" s="175"/>
      <c r="N10" s="175"/>
      <c r="O10" s="175"/>
      <c r="P10" s="175"/>
      <c r="Q10" s="175"/>
      <c r="R10" s="175"/>
      <c r="S10" s="175"/>
      <c r="T10" s="175"/>
    </row>
    <row r="11" spans="2:23" ht="85.5" customHeight="1" thickBot="1" x14ac:dyDescent="0.25">
      <c r="B11" s="176" t="s">
        <v>24</v>
      </c>
      <c r="C11" s="178"/>
      <c r="D11" s="177"/>
      <c r="E11" s="166" t="s">
        <v>25</v>
      </c>
      <c r="F11" s="167"/>
      <c r="G11" s="167"/>
      <c r="H11" s="167"/>
      <c r="I11" s="179"/>
      <c r="J11" s="176" t="s">
        <v>26</v>
      </c>
      <c r="K11" s="177"/>
      <c r="L11" s="166" t="s">
        <v>9</v>
      </c>
      <c r="M11" s="167"/>
      <c r="N11" s="167"/>
      <c r="O11" s="167"/>
      <c r="P11" s="167"/>
      <c r="Q11" s="167"/>
      <c r="R11" s="167"/>
      <c r="S11" s="167"/>
      <c r="T11" s="167"/>
      <c r="U11" s="166" t="s">
        <v>32</v>
      </c>
      <c r="V11" s="167"/>
      <c r="W11" s="22"/>
    </row>
    <row r="12" spans="2:23" ht="117" customHeight="1" x14ac:dyDescent="0.2">
      <c r="B12" s="23"/>
      <c r="C12" s="11" t="s">
        <v>41</v>
      </c>
      <c r="D12" s="12" t="s">
        <v>23</v>
      </c>
      <c r="E12" s="24"/>
      <c r="F12" s="13"/>
      <c r="G12" s="13"/>
      <c r="H12" s="13"/>
      <c r="I12" s="14" t="s">
        <v>12</v>
      </c>
      <c r="J12" s="157" t="s">
        <v>42</v>
      </c>
      <c r="K12" s="159" t="s">
        <v>18</v>
      </c>
      <c r="L12" s="161" t="s">
        <v>35</v>
      </c>
      <c r="M12" s="9" t="s">
        <v>13</v>
      </c>
      <c r="N12" s="9" t="s">
        <v>10</v>
      </c>
      <c r="O12" s="9" t="s">
        <v>21</v>
      </c>
      <c r="P12" s="9"/>
      <c r="Q12" s="9" t="s">
        <v>22</v>
      </c>
      <c r="R12" s="9"/>
      <c r="S12" s="9"/>
      <c r="T12" s="10"/>
      <c r="U12" s="161" t="s">
        <v>31</v>
      </c>
      <c r="V12" s="163" t="s">
        <v>33</v>
      </c>
      <c r="W12" s="155" t="s">
        <v>30</v>
      </c>
    </row>
    <row r="13" spans="2:23" ht="170.25" customHeight="1" thickBot="1" x14ac:dyDescent="0.25">
      <c r="B13" s="25" t="s">
        <v>14</v>
      </c>
      <c r="C13" s="26" t="s">
        <v>11</v>
      </c>
      <c r="D13" s="27" t="s">
        <v>17</v>
      </c>
      <c r="E13" s="28" t="s">
        <v>15</v>
      </c>
      <c r="F13" s="29" t="s">
        <v>19</v>
      </c>
      <c r="G13" s="29" t="s">
        <v>16</v>
      </c>
      <c r="H13" s="29" t="s">
        <v>20</v>
      </c>
      <c r="I13" s="27" t="s">
        <v>27</v>
      </c>
      <c r="J13" s="158"/>
      <c r="K13" s="160"/>
      <c r="L13" s="162"/>
      <c r="M13" s="30" t="s">
        <v>29</v>
      </c>
      <c r="N13" s="29" t="s">
        <v>36</v>
      </c>
      <c r="O13" s="30" t="s">
        <v>37</v>
      </c>
      <c r="P13" s="30" t="s">
        <v>38</v>
      </c>
      <c r="Q13" s="30" t="s">
        <v>28</v>
      </c>
      <c r="R13" s="30" t="s">
        <v>39</v>
      </c>
      <c r="S13" s="30" t="s">
        <v>40</v>
      </c>
      <c r="T13" s="27" t="s">
        <v>34</v>
      </c>
      <c r="U13" s="162"/>
      <c r="V13" s="164"/>
      <c r="W13" s="156"/>
    </row>
    <row r="14" spans="2:23" x14ac:dyDescent="0.2">
      <c r="B14" s="31" t="s">
        <v>43</v>
      </c>
      <c r="C14" s="74" t="s">
        <v>102</v>
      </c>
      <c r="D14" s="32" t="s">
        <v>44</v>
      </c>
      <c r="E14" s="33">
        <v>42275</v>
      </c>
      <c r="F14" s="33">
        <v>44069</v>
      </c>
      <c r="G14" s="33" t="s">
        <v>45</v>
      </c>
      <c r="H14" s="33">
        <v>47848</v>
      </c>
      <c r="I14" s="32" t="s">
        <v>46</v>
      </c>
      <c r="J14" s="32" t="s">
        <v>47</v>
      </c>
      <c r="K14" s="32" t="s">
        <v>48</v>
      </c>
      <c r="L14" s="32" t="s">
        <v>49</v>
      </c>
      <c r="M14" s="34">
        <f>275/365</f>
        <v>0.75342465753424659</v>
      </c>
      <c r="N14" s="35" t="s">
        <v>50</v>
      </c>
      <c r="O14" s="35"/>
      <c r="P14" s="35"/>
      <c r="Q14" s="32" t="s">
        <v>51</v>
      </c>
      <c r="R14" s="149" t="s">
        <v>273</v>
      </c>
      <c r="S14" s="35"/>
      <c r="T14" s="32" t="s">
        <v>53</v>
      </c>
      <c r="U14" s="32" t="s">
        <v>54</v>
      </c>
      <c r="V14" s="32" t="s">
        <v>55</v>
      </c>
      <c r="W14" s="36" t="s">
        <v>56</v>
      </c>
    </row>
    <row r="15" spans="2:23" x14ac:dyDescent="0.2">
      <c r="B15" s="20"/>
      <c r="C15" s="75"/>
      <c r="D15" s="15" t="s">
        <v>57</v>
      </c>
      <c r="E15" s="37"/>
      <c r="F15" s="37"/>
      <c r="G15" s="37" t="s">
        <v>58</v>
      </c>
      <c r="H15" s="37"/>
      <c r="I15" s="15"/>
      <c r="J15" s="15" t="s">
        <v>59</v>
      </c>
      <c r="K15" s="15" t="s">
        <v>48</v>
      </c>
      <c r="L15" s="38" t="s">
        <v>49</v>
      </c>
      <c r="M15" s="16">
        <v>0</v>
      </c>
      <c r="N15" s="39" t="s">
        <v>50</v>
      </c>
      <c r="O15" s="39"/>
      <c r="P15" s="39"/>
      <c r="Q15" s="15"/>
      <c r="R15" s="150"/>
      <c r="S15" s="39"/>
      <c r="T15" s="15" t="s">
        <v>58</v>
      </c>
      <c r="U15" s="15" t="s">
        <v>54</v>
      </c>
      <c r="V15" s="15" t="s">
        <v>55</v>
      </c>
      <c r="W15" s="40" t="s">
        <v>58</v>
      </c>
    </row>
    <row r="16" spans="2:23" x14ac:dyDescent="0.2">
      <c r="B16" s="20"/>
      <c r="C16" s="75"/>
      <c r="D16" s="38" t="s">
        <v>60</v>
      </c>
      <c r="E16" s="37"/>
      <c r="F16" s="37"/>
      <c r="G16" s="37" t="s">
        <v>58</v>
      </c>
      <c r="H16" s="37"/>
      <c r="I16" s="15"/>
      <c r="J16" s="15" t="s">
        <v>47</v>
      </c>
      <c r="K16" s="15" t="s">
        <v>48</v>
      </c>
      <c r="L16" s="38" t="s">
        <v>49</v>
      </c>
      <c r="M16" s="16">
        <v>0</v>
      </c>
      <c r="N16" s="39" t="s">
        <v>50</v>
      </c>
      <c r="O16" s="39"/>
      <c r="P16" s="39"/>
      <c r="Q16" s="15"/>
      <c r="R16" s="150"/>
      <c r="S16" s="39"/>
      <c r="T16" s="15" t="s">
        <v>58</v>
      </c>
      <c r="U16" s="15" t="s">
        <v>54</v>
      </c>
      <c r="V16" s="15" t="s">
        <v>55</v>
      </c>
      <c r="W16" s="40" t="s">
        <v>58</v>
      </c>
    </row>
    <row r="17" spans="1:133" x14ac:dyDescent="0.2">
      <c r="B17" s="20"/>
      <c r="C17" s="75"/>
      <c r="D17" s="15" t="s">
        <v>61</v>
      </c>
      <c r="E17" s="37"/>
      <c r="F17" s="37"/>
      <c r="G17" s="37" t="s">
        <v>58</v>
      </c>
      <c r="H17" s="37"/>
      <c r="I17" s="15"/>
      <c r="J17" s="15" t="s">
        <v>62</v>
      </c>
      <c r="K17" s="15" t="s">
        <v>48</v>
      </c>
      <c r="L17" s="38" t="s">
        <v>49</v>
      </c>
      <c r="M17" s="16">
        <v>0</v>
      </c>
      <c r="N17" s="39" t="s">
        <v>50</v>
      </c>
      <c r="O17" s="39"/>
      <c r="P17" s="39"/>
      <c r="Q17" s="15"/>
      <c r="R17" s="150"/>
      <c r="S17" s="39"/>
      <c r="T17" s="15" t="s">
        <v>58</v>
      </c>
      <c r="U17" s="15" t="s">
        <v>54</v>
      </c>
      <c r="V17" s="15" t="s">
        <v>55</v>
      </c>
      <c r="W17" s="40" t="s">
        <v>58</v>
      </c>
    </row>
    <row r="18" spans="1:133" x14ac:dyDescent="0.2">
      <c r="B18" s="20"/>
      <c r="C18" s="75"/>
      <c r="D18" s="15" t="s">
        <v>63</v>
      </c>
      <c r="E18" s="37"/>
      <c r="F18" s="37"/>
      <c r="G18" s="37" t="s">
        <v>58</v>
      </c>
      <c r="H18" s="37"/>
      <c r="I18" s="15"/>
      <c r="J18" s="15" t="s">
        <v>62</v>
      </c>
      <c r="K18" s="15" t="s">
        <v>48</v>
      </c>
      <c r="L18" s="38" t="s">
        <v>49</v>
      </c>
      <c r="M18" s="16">
        <v>0</v>
      </c>
      <c r="N18" s="39" t="s">
        <v>50</v>
      </c>
      <c r="O18" s="39"/>
      <c r="P18" s="39"/>
      <c r="Q18" s="15"/>
      <c r="R18" s="150"/>
      <c r="S18" s="39"/>
      <c r="T18" s="15" t="s">
        <v>58</v>
      </c>
      <c r="U18" s="15" t="s">
        <v>54</v>
      </c>
      <c r="V18" s="15" t="s">
        <v>55</v>
      </c>
      <c r="W18" s="40" t="s">
        <v>58</v>
      </c>
    </row>
    <row r="19" spans="1:133" s="18" customFormat="1" ht="12.75" customHeight="1" x14ac:dyDescent="0.2">
      <c r="A19" s="2"/>
      <c r="B19" s="20"/>
      <c r="C19" s="75"/>
      <c r="D19" s="15" t="s">
        <v>64</v>
      </c>
      <c r="E19" s="37"/>
      <c r="F19" s="37"/>
      <c r="G19" s="37" t="s">
        <v>58</v>
      </c>
      <c r="H19" s="37"/>
      <c r="I19" s="15"/>
      <c r="J19" s="15" t="s">
        <v>62</v>
      </c>
      <c r="K19" s="15" t="s">
        <v>48</v>
      </c>
      <c r="L19" s="38" t="s">
        <v>49</v>
      </c>
      <c r="M19" s="16">
        <v>0</v>
      </c>
      <c r="N19" s="39" t="s">
        <v>50</v>
      </c>
      <c r="O19" s="39"/>
      <c r="P19" s="39"/>
      <c r="Q19" s="15"/>
      <c r="R19" s="150"/>
      <c r="S19" s="39"/>
      <c r="T19" s="15" t="s">
        <v>58</v>
      </c>
      <c r="U19" s="15" t="s">
        <v>54</v>
      </c>
      <c r="V19" s="15" t="s">
        <v>55</v>
      </c>
      <c r="W19" s="40" t="s">
        <v>58</v>
      </c>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row>
    <row r="20" spans="1:133" s="18" customFormat="1" ht="25.5" x14ac:dyDescent="0.2">
      <c r="A20" s="2"/>
      <c r="B20" s="20"/>
      <c r="C20" s="75"/>
      <c r="D20" s="15" t="s">
        <v>65</v>
      </c>
      <c r="E20" s="37"/>
      <c r="F20" s="37"/>
      <c r="G20" s="37" t="s">
        <v>58</v>
      </c>
      <c r="H20" s="37"/>
      <c r="I20" s="15"/>
      <c r="J20" s="15" t="s">
        <v>66</v>
      </c>
      <c r="K20" s="15" t="s">
        <v>48</v>
      </c>
      <c r="L20" s="38" t="s">
        <v>49</v>
      </c>
      <c r="M20" s="16">
        <v>0</v>
      </c>
      <c r="N20" s="39" t="s">
        <v>50</v>
      </c>
      <c r="O20" s="39"/>
      <c r="P20" s="39"/>
      <c r="Q20" s="15"/>
      <c r="R20" s="150"/>
      <c r="S20" s="39"/>
      <c r="T20" s="15" t="s">
        <v>58</v>
      </c>
      <c r="U20" s="15" t="s">
        <v>54</v>
      </c>
      <c r="V20" s="15" t="s">
        <v>55</v>
      </c>
      <c r="W20" s="41" t="s">
        <v>67</v>
      </c>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row>
    <row r="21" spans="1:133" s="18" customFormat="1" x14ac:dyDescent="0.2">
      <c r="A21" s="2"/>
      <c r="B21" s="20"/>
      <c r="C21" s="75"/>
      <c r="D21" s="15" t="s">
        <v>68</v>
      </c>
      <c r="E21" s="37"/>
      <c r="F21" s="37"/>
      <c r="G21" s="37" t="s">
        <v>58</v>
      </c>
      <c r="H21" s="37"/>
      <c r="I21" s="15"/>
      <c r="J21" s="15" t="s">
        <v>69</v>
      </c>
      <c r="K21" s="15" t="s">
        <v>48</v>
      </c>
      <c r="L21" s="38" t="s">
        <v>49</v>
      </c>
      <c r="M21" s="16">
        <v>0</v>
      </c>
      <c r="N21" s="39" t="s">
        <v>50</v>
      </c>
      <c r="O21" s="39"/>
      <c r="P21" s="39"/>
      <c r="Q21" s="15"/>
      <c r="R21" s="150"/>
      <c r="S21" s="39"/>
      <c r="T21" s="15" t="s">
        <v>58</v>
      </c>
      <c r="U21" s="15" t="s">
        <v>54</v>
      </c>
      <c r="V21" s="15" t="s">
        <v>55</v>
      </c>
      <c r="W21" s="40" t="s">
        <v>58</v>
      </c>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row>
    <row r="22" spans="1:133" s="18" customFormat="1" x14ac:dyDescent="0.2">
      <c r="A22" s="2"/>
      <c r="B22" s="20"/>
      <c r="C22" s="75"/>
      <c r="D22" s="15" t="s">
        <v>70</v>
      </c>
      <c r="E22" s="37"/>
      <c r="F22" s="37"/>
      <c r="G22" s="37" t="s">
        <v>58</v>
      </c>
      <c r="H22" s="37"/>
      <c r="I22" s="15"/>
      <c r="J22" s="15" t="s">
        <v>69</v>
      </c>
      <c r="K22" s="15" t="s">
        <v>48</v>
      </c>
      <c r="L22" s="38" t="s">
        <v>49</v>
      </c>
      <c r="M22" s="16">
        <v>0</v>
      </c>
      <c r="N22" s="39" t="s">
        <v>50</v>
      </c>
      <c r="O22" s="39"/>
      <c r="P22" s="39"/>
      <c r="Q22" s="15"/>
      <c r="R22" s="150"/>
      <c r="S22" s="39"/>
      <c r="T22" s="15" t="s">
        <v>58</v>
      </c>
      <c r="U22" s="15" t="s">
        <v>54</v>
      </c>
      <c r="V22" s="15" t="s">
        <v>55</v>
      </c>
      <c r="W22" s="40" t="s">
        <v>58</v>
      </c>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row>
    <row r="23" spans="1:133" s="18" customFormat="1" x14ac:dyDescent="0.2">
      <c r="A23" s="2"/>
      <c r="B23" s="20"/>
      <c r="C23" s="75"/>
      <c r="D23" s="15" t="s">
        <v>71</v>
      </c>
      <c r="E23" s="37"/>
      <c r="F23" s="37"/>
      <c r="G23" s="37" t="s">
        <v>58</v>
      </c>
      <c r="H23" s="37"/>
      <c r="I23" s="15"/>
      <c r="J23" s="15" t="s">
        <v>72</v>
      </c>
      <c r="K23" s="15" t="s">
        <v>73</v>
      </c>
      <c r="L23" s="38" t="s">
        <v>49</v>
      </c>
      <c r="M23" s="16">
        <v>0</v>
      </c>
      <c r="N23" s="39" t="s">
        <v>50</v>
      </c>
      <c r="O23" s="39"/>
      <c r="P23" s="39"/>
      <c r="Q23" s="15"/>
      <c r="R23" s="151"/>
      <c r="S23" s="39"/>
      <c r="T23" s="15" t="s">
        <v>58</v>
      </c>
      <c r="U23" s="15" t="s">
        <v>54</v>
      </c>
      <c r="V23" s="15" t="s">
        <v>55</v>
      </c>
      <c r="W23" s="42" t="s">
        <v>56</v>
      </c>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row>
    <row r="24" spans="1:133" s="18" customFormat="1" x14ac:dyDescent="0.2">
      <c r="A24" s="2"/>
      <c r="B24" s="43"/>
      <c r="C24" s="76"/>
      <c r="D24" s="44" t="s">
        <v>74</v>
      </c>
      <c r="E24" s="45"/>
      <c r="F24" s="45"/>
      <c r="G24" s="46">
        <v>42370</v>
      </c>
      <c r="H24" s="45"/>
      <c r="I24" s="44"/>
      <c r="J24" s="47" t="s">
        <v>75</v>
      </c>
      <c r="K24" s="44"/>
      <c r="L24" s="44" t="s">
        <v>76</v>
      </c>
      <c r="M24" s="47"/>
      <c r="N24" s="48"/>
      <c r="O24" s="48" t="s">
        <v>77</v>
      </c>
      <c r="P24" s="48" t="s">
        <v>78</v>
      </c>
      <c r="Q24" s="44"/>
      <c r="R24" s="44"/>
      <c r="S24" s="152" t="s">
        <v>52</v>
      </c>
      <c r="T24" s="44" t="s">
        <v>58</v>
      </c>
      <c r="U24" s="44" t="s">
        <v>54</v>
      </c>
      <c r="V24" s="44" t="s">
        <v>79</v>
      </c>
      <c r="W24" s="49" t="s">
        <v>80</v>
      </c>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row>
    <row r="25" spans="1:133" s="18" customFormat="1" x14ac:dyDescent="0.2">
      <c r="A25" s="2"/>
      <c r="B25" s="43"/>
      <c r="C25" s="76"/>
      <c r="D25" s="44" t="s">
        <v>81</v>
      </c>
      <c r="E25" s="45"/>
      <c r="F25" s="45"/>
      <c r="G25" s="45" t="s">
        <v>58</v>
      </c>
      <c r="H25" s="45"/>
      <c r="I25" s="44"/>
      <c r="J25" s="47" t="s">
        <v>58</v>
      </c>
      <c r="K25" s="44"/>
      <c r="L25" s="44" t="s">
        <v>76</v>
      </c>
      <c r="M25" s="47"/>
      <c r="N25" s="48"/>
      <c r="O25" s="48" t="s">
        <v>77</v>
      </c>
      <c r="P25" s="48" t="s">
        <v>78</v>
      </c>
      <c r="Q25" s="44"/>
      <c r="R25" s="44"/>
      <c r="S25" s="153"/>
      <c r="T25" s="44" t="s">
        <v>58</v>
      </c>
      <c r="U25" s="44" t="s">
        <v>54</v>
      </c>
      <c r="V25" s="44" t="s">
        <v>79</v>
      </c>
      <c r="W25" s="49" t="s">
        <v>58</v>
      </c>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row>
    <row r="26" spans="1:133" s="18" customFormat="1" x14ac:dyDescent="0.2">
      <c r="A26" s="2"/>
      <c r="B26" s="43"/>
      <c r="C26" s="76"/>
      <c r="D26" s="44" t="s">
        <v>82</v>
      </c>
      <c r="E26" s="45"/>
      <c r="F26" s="45"/>
      <c r="G26" s="45" t="s">
        <v>58</v>
      </c>
      <c r="H26" s="45"/>
      <c r="I26" s="44"/>
      <c r="J26" s="47" t="s">
        <v>58</v>
      </c>
      <c r="K26" s="44"/>
      <c r="L26" s="44" t="s">
        <v>76</v>
      </c>
      <c r="M26" s="47"/>
      <c r="N26" s="48"/>
      <c r="O26" s="48" t="s">
        <v>83</v>
      </c>
      <c r="P26" s="48" t="s">
        <v>78</v>
      </c>
      <c r="Q26" s="44"/>
      <c r="R26" s="44"/>
      <c r="S26" s="153"/>
      <c r="T26" s="44" t="s">
        <v>58</v>
      </c>
      <c r="U26" s="44" t="s">
        <v>54</v>
      </c>
      <c r="V26" s="44" t="s">
        <v>79</v>
      </c>
      <c r="W26" s="49" t="s">
        <v>58</v>
      </c>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row>
    <row r="27" spans="1:133" s="18" customFormat="1" x14ac:dyDescent="0.2">
      <c r="A27" s="2"/>
      <c r="B27" s="43"/>
      <c r="C27" s="76"/>
      <c r="D27" s="44" t="s">
        <v>84</v>
      </c>
      <c r="E27" s="45"/>
      <c r="F27" s="45"/>
      <c r="G27" s="45" t="s">
        <v>58</v>
      </c>
      <c r="H27" s="45"/>
      <c r="I27" s="44"/>
      <c r="J27" s="47" t="s">
        <v>58</v>
      </c>
      <c r="K27" s="44"/>
      <c r="L27" s="44" t="s">
        <v>76</v>
      </c>
      <c r="M27" s="47"/>
      <c r="N27" s="48"/>
      <c r="O27" s="48" t="s">
        <v>77</v>
      </c>
      <c r="P27" s="48" t="s">
        <v>78</v>
      </c>
      <c r="Q27" s="44"/>
      <c r="R27" s="44"/>
      <c r="S27" s="153"/>
      <c r="T27" s="44" t="s">
        <v>58</v>
      </c>
      <c r="U27" s="44" t="s">
        <v>54</v>
      </c>
      <c r="V27" s="44" t="s">
        <v>79</v>
      </c>
      <c r="W27" s="49" t="s">
        <v>58</v>
      </c>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row>
    <row r="28" spans="1:133" s="18" customFormat="1" x14ac:dyDescent="0.2">
      <c r="A28" s="2"/>
      <c r="B28" s="43"/>
      <c r="C28" s="76"/>
      <c r="D28" s="44" t="s">
        <v>85</v>
      </c>
      <c r="E28" s="45"/>
      <c r="F28" s="45"/>
      <c r="G28" s="45" t="s">
        <v>58</v>
      </c>
      <c r="H28" s="45"/>
      <c r="I28" s="44"/>
      <c r="J28" s="47" t="s">
        <v>58</v>
      </c>
      <c r="K28" s="44"/>
      <c r="L28" s="44" t="s">
        <v>76</v>
      </c>
      <c r="M28" s="47"/>
      <c r="N28" s="48"/>
      <c r="O28" s="48" t="s">
        <v>86</v>
      </c>
      <c r="P28" s="48" t="s">
        <v>78</v>
      </c>
      <c r="Q28" s="44"/>
      <c r="R28" s="44"/>
      <c r="S28" s="153"/>
      <c r="T28" s="44" t="s">
        <v>58</v>
      </c>
      <c r="U28" s="44" t="s">
        <v>54</v>
      </c>
      <c r="V28" s="44" t="s">
        <v>79</v>
      </c>
      <c r="W28" s="49" t="s">
        <v>58</v>
      </c>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row>
    <row r="29" spans="1:133" s="18" customFormat="1" x14ac:dyDescent="0.2">
      <c r="A29" s="2"/>
      <c r="B29" s="43"/>
      <c r="C29" s="76"/>
      <c r="D29" s="44" t="s">
        <v>87</v>
      </c>
      <c r="E29" s="45"/>
      <c r="F29" s="45"/>
      <c r="G29" s="45" t="s">
        <v>58</v>
      </c>
      <c r="H29" s="45"/>
      <c r="I29" s="44"/>
      <c r="J29" s="47" t="s">
        <v>58</v>
      </c>
      <c r="K29" s="44"/>
      <c r="L29" s="44" t="s">
        <v>76</v>
      </c>
      <c r="M29" s="47"/>
      <c r="N29" s="48"/>
      <c r="O29" s="48" t="s">
        <v>86</v>
      </c>
      <c r="P29" s="48" t="s">
        <v>78</v>
      </c>
      <c r="Q29" s="44"/>
      <c r="R29" s="44"/>
      <c r="S29" s="153"/>
      <c r="T29" s="44" t="s">
        <v>58</v>
      </c>
      <c r="U29" s="44" t="s">
        <v>54</v>
      </c>
      <c r="V29" s="44" t="s">
        <v>79</v>
      </c>
      <c r="W29" s="49" t="s">
        <v>58</v>
      </c>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row>
    <row r="30" spans="1:133" s="18" customFormat="1" x14ac:dyDescent="0.2">
      <c r="A30" s="2"/>
      <c r="B30" s="43"/>
      <c r="C30" s="76"/>
      <c r="D30" s="44" t="s">
        <v>88</v>
      </c>
      <c r="E30" s="45"/>
      <c r="F30" s="45"/>
      <c r="G30" s="45" t="s">
        <v>89</v>
      </c>
      <c r="H30" s="45"/>
      <c r="I30" s="44"/>
      <c r="J30" s="47" t="s">
        <v>58</v>
      </c>
      <c r="K30" s="44"/>
      <c r="L30" s="44" t="s">
        <v>76</v>
      </c>
      <c r="M30" s="47"/>
      <c r="N30" s="48"/>
      <c r="O30" s="48" t="s">
        <v>90</v>
      </c>
      <c r="P30" s="48" t="s">
        <v>78</v>
      </c>
      <c r="Q30" s="44"/>
      <c r="R30" s="44"/>
      <c r="S30" s="153"/>
      <c r="T30" s="44" t="s">
        <v>58</v>
      </c>
      <c r="U30" s="44" t="s">
        <v>54</v>
      </c>
      <c r="V30" s="44" t="s">
        <v>91</v>
      </c>
      <c r="W30" s="49" t="s">
        <v>92</v>
      </c>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row>
    <row r="31" spans="1:133" ht="15" customHeight="1" x14ac:dyDescent="0.2">
      <c r="B31" s="43"/>
      <c r="C31" s="76"/>
      <c r="D31" s="44" t="s">
        <v>93</v>
      </c>
      <c r="E31" s="45"/>
      <c r="F31" s="45"/>
      <c r="G31" s="45" t="s">
        <v>45</v>
      </c>
      <c r="H31" s="45"/>
      <c r="I31" s="44"/>
      <c r="J31" s="47" t="s">
        <v>58</v>
      </c>
      <c r="K31" s="44"/>
      <c r="L31" s="44" t="s">
        <v>76</v>
      </c>
      <c r="M31" s="47"/>
      <c r="N31" s="48"/>
      <c r="O31" s="48" t="s">
        <v>90</v>
      </c>
      <c r="P31" s="48" t="s">
        <v>78</v>
      </c>
      <c r="Q31" s="44"/>
      <c r="R31" s="44"/>
      <c r="S31" s="153"/>
      <c r="T31" s="44" t="s">
        <v>58</v>
      </c>
      <c r="U31" s="44" t="s">
        <v>54</v>
      </c>
      <c r="V31" s="44" t="s">
        <v>91</v>
      </c>
      <c r="W31" s="49" t="s">
        <v>94</v>
      </c>
    </row>
    <row r="32" spans="1:133" x14ac:dyDescent="0.2">
      <c r="B32" s="43"/>
      <c r="C32" s="76"/>
      <c r="D32" s="44" t="s">
        <v>95</v>
      </c>
      <c r="E32" s="45"/>
      <c r="F32" s="45"/>
      <c r="G32" s="45" t="s">
        <v>58</v>
      </c>
      <c r="H32" s="45"/>
      <c r="I32" s="44"/>
      <c r="J32" s="47" t="s">
        <v>58</v>
      </c>
      <c r="K32" s="44"/>
      <c r="L32" s="44" t="s">
        <v>76</v>
      </c>
      <c r="M32" s="47"/>
      <c r="N32" s="48"/>
      <c r="O32" s="48" t="s">
        <v>96</v>
      </c>
      <c r="P32" s="48" t="s">
        <v>78</v>
      </c>
      <c r="Q32" s="44"/>
      <c r="R32" s="44"/>
      <c r="S32" s="153"/>
      <c r="T32" s="44" t="s">
        <v>58</v>
      </c>
      <c r="U32" s="44" t="s">
        <v>54</v>
      </c>
      <c r="V32" s="44" t="s">
        <v>91</v>
      </c>
      <c r="W32" s="49" t="s">
        <v>58</v>
      </c>
    </row>
    <row r="33" spans="2:23" ht="12.75" customHeight="1" x14ac:dyDescent="0.2">
      <c r="B33" s="43"/>
      <c r="C33" s="76"/>
      <c r="D33" s="44" t="s">
        <v>97</v>
      </c>
      <c r="E33" s="45"/>
      <c r="F33" s="45"/>
      <c r="G33" s="45">
        <v>42370</v>
      </c>
      <c r="H33" s="45"/>
      <c r="I33" s="44"/>
      <c r="J33" s="47" t="s">
        <v>58</v>
      </c>
      <c r="K33" s="44"/>
      <c r="L33" s="44" t="s">
        <v>76</v>
      </c>
      <c r="M33" s="47"/>
      <c r="N33" s="48"/>
      <c r="O33" s="48" t="s">
        <v>98</v>
      </c>
      <c r="P33" s="48" t="s">
        <v>78</v>
      </c>
      <c r="Q33" s="44"/>
      <c r="R33" s="44"/>
      <c r="S33" s="153"/>
      <c r="T33" s="44" t="s">
        <v>58</v>
      </c>
      <c r="U33" s="44" t="s">
        <v>54</v>
      </c>
      <c r="V33" s="44" t="s">
        <v>91</v>
      </c>
      <c r="W33" s="49"/>
    </row>
    <row r="34" spans="2:23" x14ac:dyDescent="0.2">
      <c r="B34" s="43"/>
      <c r="C34" s="76"/>
      <c r="D34" s="44" t="s">
        <v>99</v>
      </c>
      <c r="E34" s="45"/>
      <c r="F34" s="45"/>
      <c r="G34" s="45" t="s">
        <v>58</v>
      </c>
      <c r="H34" s="45"/>
      <c r="I34" s="44"/>
      <c r="J34" s="47" t="s">
        <v>58</v>
      </c>
      <c r="K34" s="44"/>
      <c r="L34" s="44" t="s">
        <v>76</v>
      </c>
      <c r="M34" s="47"/>
      <c r="N34" s="48"/>
      <c r="O34" s="48" t="s">
        <v>98</v>
      </c>
      <c r="P34" s="48" t="s">
        <v>78</v>
      </c>
      <c r="Q34" s="44"/>
      <c r="R34" s="44"/>
      <c r="S34" s="153"/>
      <c r="T34" s="44" t="s">
        <v>58</v>
      </c>
      <c r="U34" s="44" t="s">
        <v>54</v>
      </c>
      <c r="V34" s="44" t="s">
        <v>91</v>
      </c>
      <c r="W34" s="49"/>
    </row>
    <row r="35" spans="2:23" ht="13.5" thickBot="1" x14ac:dyDescent="0.25">
      <c r="B35" s="50"/>
      <c r="C35" s="77"/>
      <c r="D35" s="51" t="s">
        <v>100</v>
      </c>
      <c r="E35" s="52"/>
      <c r="F35" s="52"/>
      <c r="G35" s="52" t="s">
        <v>58</v>
      </c>
      <c r="H35" s="52"/>
      <c r="I35" s="51"/>
      <c r="J35" s="53" t="s">
        <v>58</v>
      </c>
      <c r="K35" s="51"/>
      <c r="L35" s="51" t="s">
        <v>76</v>
      </c>
      <c r="M35" s="53"/>
      <c r="N35" s="54"/>
      <c r="O35" s="54" t="s">
        <v>101</v>
      </c>
      <c r="P35" s="54" t="s">
        <v>78</v>
      </c>
      <c r="Q35" s="51"/>
      <c r="R35" s="51"/>
      <c r="S35" s="154"/>
      <c r="T35" s="51" t="s">
        <v>58</v>
      </c>
      <c r="U35" s="51" t="s">
        <v>54</v>
      </c>
      <c r="V35" s="51" t="s">
        <v>91</v>
      </c>
      <c r="W35" s="55"/>
    </row>
    <row r="36" spans="2:23" x14ac:dyDescent="0.2">
      <c r="B36" s="31" t="s">
        <v>43</v>
      </c>
      <c r="C36" s="74" t="s">
        <v>114</v>
      </c>
      <c r="D36" s="32" t="s">
        <v>44</v>
      </c>
      <c r="E36" s="33">
        <v>43077</v>
      </c>
      <c r="F36" s="33">
        <v>44459</v>
      </c>
      <c r="G36" s="33" t="s">
        <v>103</v>
      </c>
      <c r="H36" s="33">
        <v>48579</v>
      </c>
      <c r="I36" s="32" t="s">
        <v>46</v>
      </c>
      <c r="J36" s="56">
        <v>35000</v>
      </c>
      <c r="K36" s="32" t="s">
        <v>48</v>
      </c>
      <c r="L36" s="32" t="s">
        <v>49</v>
      </c>
      <c r="M36" s="34">
        <f>264.7/365</f>
        <v>0.72520547945205471</v>
      </c>
      <c r="N36" s="35" t="s">
        <v>50</v>
      </c>
      <c r="O36" s="57"/>
      <c r="P36" s="35"/>
      <c r="Q36" s="32" t="s">
        <v>104</v>
      </c>
      <c r="R36" s="149" t="s">
        <v>274</v>
      </c>
      <c r="S36" s="32"/>
      <c r="T36" s="32" t="s">
        <v>53</v>
      </c>
      <c r="U36" s="32" t="s">
        <v>158</v>
      </c>
      <c r="V36" s="32" t="s">
        <v>55</v>
      </c>
      <c r="W36" s="58" t="s">
        <v>106</v>
      </c>
    </row>
    <row r="37" spans="2:23" x14ac:dyDescent="0.2">
      <c r="B37" s="20"/>
      <c r="C37" s="75"/>
      <c r="D37" s="15" t="s">
        <v>60</v>
      </c>
      <c r="E37" s="37"/>
      <c r="F37" s="37"/>
      <c r="G37" s="37" t="s">
        <v>58</v>
      </c>
      <c r="H37" s="37"/>
      <c r="I37" s="15"/>
      <c r="J37" s="16">
        <v>35000</v>
      </c>
      <c r="K37" s="15" t="s">
        <v>48</v>
      </c>
      <c r="L37" s="15" t="s">
        <v>49</v>
      </c>
      <c r="M37" s="16">
        <v>0</v>
      </c>
      <c r="N37" s="39" t="s">
        <v>50</v>
      </c>
      <c r="O37" s="19"/>
      <c r="P37" s="39"/>
      <c r="Q37" s="15"/>
      <c r="R37" s="150"/>
      <c r="S37" s="15"/>
      <c r="T37" s="15" t="s">
        <v>58</v>
      </c>
      <c r="U37" s="15" t="s">
        <v>158</v>
      </c>
      <c r="V37" s="59" t="s">
        <v>55</v>
      </c>
      <c r="W37" s="60" t="s">
        <v>58</v>
      </c>
    </row>
    <row r="38" spans="2:23" ht="12.75" customHeight="1" x14ac:dyDescent="0.2">
      <c r="B38" s="20"/>
      <c r="C38" s="75"/>
      <c r="D38" s="15" t="s">
        <v>61</v>
      </c>
      <c r="E38" s="37"/>
      <c r="F38" s="37"/>
      <c r="G38" s="37" t="s">
        <v>45</v>
      </c>
      <c r="H38" s="37"/>
      <c r="I38" s="15"/>
      <c r="J38" s="16">
        <v>8750</v>
      </c>
      <c r="K38" s="15" t="s">
        <v>48</v>
      </c>
      <c r="L38" s="15" t="s">
        <v>49</v>
      </c>
      <c r="M38" s="16">
        <v>0</v>
      </c>
      <c r="N38" s="39" t="s">
        <v>50</v>
      </c>
      <c r="O38" s="19"/>
      <c r="P38" s="39"/>
      <c r="Q38" s="15"/>
      <c r="R38" s="150"/>
      <c r="S38" s="15"/>
      <c r="T38" s="15" t="s">
        <v>58</v>
      </c>
      <c r="U38" s="15" t="s">
        <v>158</v>
      </c>
      <c r="V38" s="59" t="s">
        <v>55</v>
      </c>
      <c r="W38" s="60" t="s">
        <v>107</v>
      </c>
    </row>
    <row r="39" spans="2:23" x14ac:dyDescent="0.2">
      <c r="B39" s="20"/>
      <c r="C39" s="75"/>
      <c r="D39" s="15" t="s">
        <v>63</v>
      </c>
      <c r="E39" s="37"/>
      <c r="F39" s="37"/>
      <c r="G39" s="61" t="s">
        <v>58</v>
      </c>
      <c r="H39" s="37"/>
      <c r="I39" s="15"/>
      <c r="J39" s="16">
        <v>8750</v>
      </c>
      <c r="K39" s="15" t="s">
        <v>48</v>
      </c>
      <c r="L39" s="15" t="s">
        <v>49</v>
      </c>
      <c r="M39" s="16">
        <v>0</v>
      </c>
      <c r="N39" s="39" t="s">
        <v>50</v>
      </c>
      <c r="O39" s="19"/>
      <c r="P39" s="39"/>
      <c r="Q39" s="15"/>
      <c r="R39" s="150"/>
      <c r="S39" s="15"/>
      <c r="T39" s="15" t="s">
        <v>58</v>
      </c>
      <c r="U39" s="15" t="s">
        <v>158</v>
      </c>
      <c r="V39" s="59" t="s">
        <v>55</v>
      </c>
      <c r="W39" s="60" t="s">
        <v>58</v>
      </c>
    </row>
    <row r="40" spans="2:23" x14ac:dyDescent="0.2">
      <c r="B40" s="20"/>
      <c r="C40" s="75"/>
      <c r="D40" s="15" t="s">
        <v>71</v>
      </c>
      <c r="E40" s="37"/>
      <c r="F40" s="62"/>
      <c r="G40" s="37" t="s">
        <v>108</v>
      </c>
      <c r="H40" s="37"/>
      <c r="I40" s="15"/>
      <c r="J40" s="16">
        <v>1400000</v>
      </c>
      <c r="K40" s="15" t="s">
        <v>73</v>
      </c>
      <c r="L40" s="15" t="s">
        <v>49</v>
      </c>
      <c r="M40" s="16">
        <v>0</v>
      </c>
      <c r="N40" s="39" t="s">
        <v>50</v>
      </c>
      <c r="O40" s="19"/>
      <c r="P40" s="39"/>
      <c r="Q40" s="15"/>
      <c r="R40" s="150"/>
      <c r="S40" s="63"/>
      <c r="T40" s="15" t="s">
        <v>58</v>
      </c>
      <c r="U40" s="15" t="s">
        <v>158</v>
      </c>
      <c r="V40" s="59" t="s">
        <v>55</v>
      </c>
      <c r="W40" s="60" t="s">
        <v>109</v>
      </c>
    </row>
    <row r="41" spans="2:23" x14ac:dyDescent="0.2">
      <c r="B41" s="20"/>
      <c r="C41" s="75"/>
      <c r="D41" s="15" t="s">
        <v>110</v>
      </c>
      <c r="E41" s="37"/>
      <c r="F41" s="62"/>
      <c r="G41" s="37" t="s">
        <v>103</v>
      </c>
      <c r="H41" s="64"/>
      <c r="I41" s="15"/>
      <c r="J41" s="16">
        <v>17500</v>
      </c>
      <c r="K41" s="15" t="s">
        <v>48</v>
      </c>
      <c r="L41" s="15" t="s">
        <v>49</v>
      </c>
      <c r="M41" s="17">
        <f>25/365</f>
        <v>6.8493150684931503E-2</v>
      </c>
      <c r="N41" s="39" t="s">
        <v>50</v>
      </c>
      <c r="O41" s="19"/>
      <c r="P41" s="39"/>
      <c r="Q41" s="15" t="s">
        <v>111</v>
      </c>
      <c r="R41" s="151"/>
      <c r="S41" s="63"/>
      <c r="T41" s="15" t="s">
        <v>58</v>
      </c>
      <c r="U41" s="15" t="s">
        <v>158</v>
      </c>
      <c r="V41" s="59" t="s">
        <v>55</v>
      </c>
      <c r="W41" s="60" t="s">
        <v>106</v>
      </c>
    </row>
    <row r="42" spans="2:23" x14ac:dyDescent="0.2">
      <c r="B42" s="43"/>
      <c r="C42" s="76"/>
      <c r="D42" s="44" t="s">
        <v>74</v>
      </c>
      <c r="E42" s="45"/>
      <c r="F42" s="45"/>
      <c r="G42" s="45">
        <v>43101</v>
      </c>
      <c r="H42" s="45"/>
      <c r="I42" s="44"/>
      <c r="J42" s="47" t="s">
        <v>75</v>
      </c>
      <c r="K42" s="44"/>
      <c r="L42" s="44" t="s">
        <v>76</v>
      </c>
      <c r="M42" s="44"/>
      <c r="N42" s="48"/>
      <c r="O42" s="65">
        <v>7.9000000000000001E-2</v>
      </c>
      <c r="P42" s="48" t="s">
        <v>78</v>
      </c>
      <c r="Q42" s="44"/>
      <c r="R42" s="66"/>
      <c r="S42" s="152" t="s">
        <v>105</v>
      </c>
      <c r="T42" s="44" t="s">
        <v>58</v>
      </c>
      <c r="U42" s="44" t="s">
        <v>158</v>
      </c>
      <c r="V42" s="67" t="s">
        <v>79</v>
      </c>
      <c r="W42" s="68" t="s">
        <v>80</v>
      </c>
    </row>
    <row r="43" spans="2:23" x14ac:dyDescent="0.2">
      <c r="B43" s="43"/>
      <c r="C43" s="76"/>
      <c r="D43" s="44" t="s">
        <v>81</v>
      </c>
      <c r="E43" s="45"/>
      <c r="F43" s="45"/>
      <c r="G43" s="45" t="s">
        <v>58</v>
      </c>
      <c r="H43" s="45"/>
      <c r="I43" s="44"/>
      <c r="J43" s="47" t="s">
        <v>58</v>
      </c>
      <c r="K43" s="44"/>
      <c r="L43" s="44" t="s">
        <v>76</v>
      </c>
      <c r="M43" s="44"/>
      <c r="N43" s="48"/>
      <c r="O43" s="65">
        <v>7.9000000000000001E-2</v>
      </c>
      <c r="P43" s="48" t="s">
        <v>78</v>
      </c>
      <c r="Q43" s="44"/>
      <c r="R43" s="69"/>
      <c r="S43" s="153"/>
      <c r="T43" s="44" t="s">
        <v>58</v>
      </c>
      <c r="U43" s="44" t="s">
        <v>158</v>
      </c>
      <c r="V43" s="67" t="s">
        <v>79</v>
      </c>
      <c r="W43" s="68" t="s">
        <v>58</v>
      </c>
    </row>
    <row r="44" spans="2:23" ht="12.75" customHeight="1" x14ac:dyDescent="0.2">
      <c r="B44" s="43"/>
      <c r="C44" s="76"/>
      <c r="D44" s="44" t="s">
        <v>82</v>
      </c>
      <c r="E44" s="45"/>
      <c r="F44" s="45"/>
      <c r="G44" s="45" t="s">
        <v>58</v>
      </c>
      <c r="H44" s="45"/>
      <c r="I44" s="45"/>
      <c r="J44" s="47" t="s">
        <v>58</v>
      </c>
      <c r="K44" s="44"/>
      <c r="L44" s="44" t="s">
        <v>76</v>
      </c>
      <c r="M44" s="44"/>
      <c r="N44" s="48"/>
      <c r="O44" s="65">
        <v>3.95E-2</v>
      </c>
      <c r="P44" s="48" t="s">
        <v>78</v>
      </c>
      <c r="Q44" s="44"/>
      <c r="R44" s="69"/>
      <c r="S44" s="153"/>
      <c r="T44" s="44" t="s">
        <v>58</v>
      </c>
      <c r="U44" s="44" t="s">
        <v>158</v>
      </c>
      <c r="V44" s="44" t="s">
        <v>79</v>
      </c>
      <c r="W44" s="70" t="s">
        <v>58</v>
      </c>
    </row>
    <row r="45" spans="2:23" x14ac:dyDescent="0.2">
      <c r="B45" s="43"/>
      <c r="C45" s="76"/>
      <c r="D45" s="44" t="s">
        <v>84</v>
      </c>
      <c r="E45" s="45"/>
      <c r="F45" s="45"/>
      <c r="G45" s="45" t="s">
        <v>58</v>
      </c>
      <c r="H45" s="45"/>
      <c r="I45" s="45"/>
      <c r="J45" s="47" t="s">
        <v>58</v>
      </c>
      <c r="K45" s="44"/>
      <c r="L45" s="44" t="s">
        <v>76</v>
      </c>
      <c r="M45" s="44"/>
      <c r="N45" s="48"/>
      <c r="O45" s="65">
        <v>7.9000000000000001E-2</v>
      </c>
      <c r="P45" s="48" t="s">
        <v>78</v>
      </c>
      <c r="Q45" s="44"/>
      <c r="R45" s="69"/>
      <c r="S45" s="153"/>
      <c r="T45" s="44" t="s">
        <v>58</v>
      </c>
      <c r="U45" s="44" t="s">
        <v>158</v>
      </c>
      <c r="V45" s="44" t="s">
        <v>79</v>
      </c>
      <c r="W45" s="49" t="s">
        <v>58</v>
      </c>
    </row>
    <row r="46" spans="2:23" ht="25.5" x14ac:dyDescent="0.2">
      <c r="B46" s="43"/>
      <c r="C46" s="76"/>
      <c r="D46" s="44" t="s">
        <v>88</v>
      </c>
      <c r="E46" s="45"/>
      <c r="F46" s="45"/>
      <c r="G46" s="45" t="s">
        <v>108</v>
      </c>
      <c r="H46" s="45"/>
      <c r="I46" s="44"/>
      <c r="J46" s="47" t="s">
        <v>58</v>
      </c>
      <c r="K46" s="44"/>
      <c r="L46" s="44" t="s">
        <v>76</v>
      </c>
      <c r="M46" s="44"/>
      <c r="N46" s="48"/>
      <c r="O46" s="65" t="s">
        <v>112</v>
      </c>
      <c r="P46" s="48" t="s">
        <v>78</v>
      </c>
      <c r="Q46" s="44"/>
      <c r="R46" s="69"/>
      <c r="S46" s="153"/>
      <c r="T46" s="44" t="s">
        <v>58</v>
      </c>
      <c r="U46" s="44" t="s">
        <v>158</v>
      </c>
      <c r="V46" s="44" t="s">
        <v>91</v>
      </c>
      <c r="W46" s="71" t="s">
        <v>113</v>
      </c>
    </row>
    <row r="47" spans="2:23" ht="12.75" customHeight="1" x14ac:dyDescent="0.2">
      <c r="B47" s="43"/>
      <c r="C47" s="76"/>
      <c r="D47" s="44" t="s">
        <v>93</v>
      </c>
      <c r="E47" s="45"/>
      <c r="F47" s="45"/>
      <c r="G47" s="46">
        <v>43101</v>
      </c>
      <c r="H47" s="45"/>
      <c r="I47" s="45"/>
      <c r="J47" s="44" t="s">
        <v>58</v>
      </c>
      <c r="K47" s="44"/>
      <c r="L47" s="44" t="s">
        <v>76</v>
      </c>
      <c r="M47" s="44"/>
      <c r="N47" s="48"/>
      <c r="O47" s="65">
        <v>0.9</v>
      </c>
      <c r="P47" s="48" t="s">
        <v>78</v>
      </c>
      <c r="Q47" s="44"/>
      <c r="R47" s="69"/>
      <c r="S47" s="153"/>
      <c r="T47" s="44" t="s">
        <v>58</v>
      </c>
      <c r="U47" s="44" t="s">
        <v>158</v>
      </c>
      <c r="V47" s="44" t="s">
        <v>91</v>
      </c>
      <c r="W47" s="49"/>
    </row>
    <row r="48" spans="2:23" ht="15" customHeight="1" x14ac:dyDescent="0.2">
      <c r="B48" s="43"/>
      <c r="C48" s="76"/>
      <c r="D48" s="44" t="s">
        <v>95</v>
      </c>
      <c r="E48" s="45"/>
      <c r="F48" s="45"/>
      <c r="G48" s="45">
        <v>43831</v>
      </c>
      <c r="H48" s="45"/>
      <c r="I48" s="45"/>
      <c r="J48" s="44" t="s">
        <v>58</v>
      </c>
      <c r="K48" s="44"/>
      <c r="L48" s="44" t="s">
        <v>76</v>
      </c>
      <c r="M48" s="44"/>
      <c r="N48" s="48"/>
      <c r="O48" s="65">
        <v>0.9</v>
      </c>
      <c r="P48" s="48" t="s">
        <v>78</v>
      </c>
      <c r="Q48" s="44"/>
      <c r="R48" s="69"/>
      <c r="S48" s="153"/>
      <c r="T48" s="44" t="s">
        <v>58</v>
      </c>
      <c r="U48" s="44" t="s">
        <v>158</v>
      </c>
      <c r="V48" s="44" t="s">
        <v>91</v>
      </c>
      <c r="W48" s="49"/>
    </row>
    <row r="49" spans="2:23" ht="15.75" customHeight="1" x14ac:dyDescent="0.2">
      <c r="B49" s="43"/>
      <c r="C49" s="76"/>
      <c r="D49" s="44" t="s">
        <v>97</v>
      </c>
      <c r="E49" s="45"/>
      <c r="F49" s="45"/>
      <c r="G49" s="45" t="s">
        <v>58</v>
      </c>
      <c r="H49" s="45"/>
      <c r="I49" s="45"/>
      <c r="J49" s="44" t="s">
        <v>58</v>
      </c>
      <c r="K49" s="44"/>
      <c r="L49" s="44" t="s">
        <v>76</v>
      </c>
      <c r="M49" s="44"/>
      <c r="N49" s="48"/>
      <c r="O49" s="65">
        <v>3.6</v>
      </c>
      <c r="P49" s="48" t="s">
        <v>78</v>
      </c>
      <c r="Q49" s="44"/>
      <c r="R49" s="69"/>
      <c r="S49" s="153"/>
      <c r="T49" s="44" t="s">
        <v>58</v>
      </c>
      <c r="U49" s="44" t="s">
        <v>158</v>
      </c>
      <c r="V49" s="44" t="s">
        <v>91</v>
      </c>
      <c r="W49" s="49"/>
    </row>
    <row r="50" spans="2:23" ht="15" customHeight="1" x14ac:dyDescent="0.2">
      <c r="B50" s="43"/>
      <c r="C50" s="76"/>
      <c r="D50" s="44" t="s">
        <v>99</v>
      </c>
      <c r="E50" s="45"/>
      <c r="F50" s="45"/>
      <c r="G50" s="45" t="s">
        <v>58</v>
      </c>
      <c r="H50" s="45"/>
      <c r="I50" s="45"/>
      <c r="J50" s="44" t="s">
        <v>58</v>
      </c>
      <c r="K50" s="44"/>
      <c r="L50" s="44" t="s">
        <v>76</v>
      </c>
      <c r="M50" s="44"/>
      <c r="N50" s="48"/>
      <c r="O50" s="65">
        <v>10</v>
      </c>
      <c r="P50" s="48" t="s">
        <v>78</v>
      </c>
      <c r="Q50" s="44"/>
      <c r="R50" s="69"/>
      <c r="S50" s="153"/>
      <c r="T50" s="44" t="s">
        <v>58</v>
      </c>
      <c r="U50" s="44" t="s">
        <v>158</v>
      </c>
      <c r="V50" s="44" t="s">
        <v>91</v>
      </c>
      <c r="W50" s="49"/>
    </row>
    <row r="51" spans="2:23" ht="13.5" thickBot="1" x14ac:dyDescent="0.25">
      <c r="B51" s="50"/>
      <c r="C51" s="77"/>
      <c r="D51" s="51" t="s">
        <v>100</v>
      </c>
      <c r="E51" s="52"/>
      <c r="F51" s="52"/>
      <c r="G51" s="52" t="s">
        <v>58</v>
      </c>
      <c r="H51" s="52"/>
      <c r="I51" s="52"/>
      <c r="J51" s="51" t="s">
        <v>58</v>
      </c>
      <c r="K51" s="51"/>
      <c r="L51" s="51" t="s">
        <v>76</v>
      </c>
      <c r="M51" s="51"/>
      <c r="N51" s="54"/>
      <c r="O51" s="72">
        <v>10</v>
      </c>
      <c r="P51" s="54" t="s">
        <v>78</v>
      </c>
      <c r="Q51" s="51"/>
      <c r="R51" s="73"/>
      <c r="S51" s="154"/>
      <c r="T51" s="51" t="s">
        <v>58</v>
      </c>
      <c r="U51" s="51" t="s">
        <v>158</v>
      </c>
      <c r="V51" s="51" t="s">
        <v>91</v>
      </c>
      <c r="W51" s="55"/>
    </row>
    <row r="52" spans="2:23" ht="12.75" customHeight="1" x14ac:dyDescent="0.2">
      <c r="B52" s="31" t="s">
        <v>43</v>
      </c>
      <c r="C52" s="74" t="s">
        <v>155</v>
      </c>
      <c r="D52" s="32" t="s">
        <v>44</v>
      </c>
      <c r="E52" s="33">
        <v>42339</v>
      </c>
      <c r="F52" s="33">
        <v>44651</v>
      </c>
      <c r="G52" s="33" t="s">
        <v>140</v>
      </c>
      <c r="H52" s="33">
        <v>46022</v>
      </c>
      <c r="I52" s="32" t="s">
        <v>46</v>
      </c>
      <c r="J52" s="32" t="s">
        <v>115</v>
      </c>
      <c r="K52" s="32" t="s">
        <v>48</v>
      </c>
      <c r="L52" s="32" t="s">
        <v>49</v>
      </c>
      <c r="M52" s="34">
        <f>230/365</f>
        <v>0.63013698630136983</v>
      </c>
      <c r="N52" s="35" t="s">
        <v>50</v>
      </c>
      <c r="O52" s="35"/>
      <c r="P52" s="35"/>
      <c r="Q52" s="35" t="s">
        <v>141</v>
      </c>
      <c r="R52" s="149" t="s">
        <v>275</v>
      </c>
      <c r="S52" s="35"/>
      <c r="T52" s="32" t="s">
        <v>53</v>
      </c>
      <c r="U52" s="15" t="s">
        <v>54</v>
      </c>
      <c r="V52" s="32" t="s">
        <v>55</v>
      </c>
      <c r="W52" s="36" t="s">
        <v>143</v>
      </c>
    </row>
    <row r="53" spans="2:23" x14ac:dyDescent="0.2">
      <c r="B53" s="20"/>
      <c r="C53" s="15"/>
      <c r="D53" s="15" t="s">
        <v>60</v>
      </c>
      <c r="E53" s="37"/>
      <c r="F53" s="37"/>
      <c r="G53" s="37" t="s">
        <v>58</v>
      </c>
      <c r="H53" s="37" t="s">
        <v>58</v>
      </c>
      <c r="I53" s="15"/>
      <c r="J53" s="15" t="s">
        <v>115</v>
      </c>
      <c r="K53" s="38" t="s">
        <v>48</v>
      </c>
      <c r="L53" s="38" t="s">
        <v>49</v>
      </c>
      <c r="M53" s="16">
        <v>0</v>
      </c>
      <c r="N53" s="79" t="s">
        <v>50</v>
      </c>
      <c r="O53" s="39"/>
      <c r="P53" s="39"/>
      <c r="Q53" s="15"/>
      <c r="R53" s="150"/>
      <c r="S53" s="39"/>
      <c r="T53" s="15" t="s">
        <v>58</v>
      </c>
      <c r="U53" s="15" t="s">
        <v>54</v>
      </c>
      <c r="V53" s="15" t="s">
        <v>55</v>
      </c>
      <c r="W53" s="40" t="s">
        <v>58</v>
      </c>
    </row>
    <row r="54" spans="2:23" x14ac:dyDescent="0.2">
      <c r="B54" s="20"/>
      <c r="C54" s="15"/>
      <c r="D54" s="15" t="s">
        <v>61</v>
      </c>
      <c r="E54" s="37"/>
      <c r="F54" s="37"/>
      <c r="G54" s="37" t="s">
        <v>58</v>
      </c>
      <c r="H54" s="37" t="s">
        <v>58</v>
      </c>
      <c r="I54" s="15"/>
      <c r="J54" s="15" t="s">
        <v>117</v>
      </c>
      <c r="K54" s="38" t="s">
        <v>48</v>
      </c>
      <c r="L54" s="38" t="s">
        <v>49</v>
      </c>
      <c r="M54" s="16">
        <v>0</v>
      </c>
      <c r="N54" s="79" t="s">
        <v>50</v>
      </c>
      <c r="O54" s="39"/>
      <c r="P54" s="39"/>
      <c r="Q54" s="15"/>
      <c r="R54" s="150"/>
      <c r="S54" s="39"/>
      <c r="T54" s="15" t="s">
        <v>58</v>
      </c>
      <c r="U54" s="15" t="s">
        <v>54</v>
      </c>
      <c r="V54" s="15" t="s">
        <v>55</v>
      </c>
      <c r="W54" s="40" t="s">
        <v>58</v>
      </c>
    </row>
    <row r="55" spans="2:23" x14ac:dyDescent="0.2">
      <c r="B55" s="20"/>
      <c r="C55" s="15"/>
      <c r="D55" s="15" t="s">
        <v>63</v>
      </c>
      <c r="E55" s="37"/>
      <c r="F55" s="37"/>
      <c r="G55" s="37" t="s">
        <v>144</v>
      </c>
      <c r="H55" s="37" t="s">
        <v>58</v>
      </c>
      <c r="I55" s="15"/>
      <c r="J55" s="15" t="s">
        <v>117</v>
      </c>
      <c r="K55" s="38" t="s">
        <v>48</v>
      </c>
      <c r="L55" s="38" t="s">
        <v>49</v>
      </c>
      <c r="M55" s="16">
        <v>0</v>
      </c>
      <c r="N55" s="79" t="s">
        <v>50</v>
      </c>
      <c r="O55" s="39"/>
      <c r="P55" s="39"/>
      <c r="Q55" s="15"/>
      <c r="R55" s="150"/>
      <c r="S55" s="39"/>
      <c r="T55" s="15" t="s">
        <v>58</v>
      </c>
      <c r="U55" s="15" t="s">
        <v>54</v>
      </c>
      <c r="V55" s="15" t="s">
        <v>55</v>
      </c>
      <c r="W55" s="84" t="s">
        <v>145</v>
      </c>
    </row>
    <row r="56" spans="2:23" ht="12.75" customHeight="1" x14ac:dyDescent="0.2">
      <c r="B56" s="20"/>
      <c r="C56" s="15"/>
      <c r="D56" s="15" t="s">
        <v>64</v>
      </c>
      <c r="E56" s="37"/>
      <c r="F56" s="37"/>
      <c r="G56" s="37" t="s">
        <v>58</v>
      </c>
      <c r="H56" s="37" t="s">
        <v>58</v>
      </c>
      <c r="I56" s="15"/>
      <c r="J56" s="15" t="s">
        <v>117</v>
      </c>
      <c r="K56" s="38" t="s">
        <v>48</v>
      </c>
      <c r="L56" s="38" t="s">
        <v>49</v>
      </c>
      <c r="M56" s="16">
        <v>0</v>
      </c>
      <c r="N56" s="79" t="s">
        <v>50</v>
      </c>
      <c r="O56" s="39"/>
      <c r="P56" s="39"/>
      <c r="Q56" s="15"/>
      <c r="R56" s="150"/>
      <c r="S56" s="39"/>
      <c r="T56" s="15" t="s">
        <v>58</v>
      </c>
      <c r="U56" s="15" t="s">
        <v>54</v>
      </c>
      <c r="V56" s="15" t="s">
        <v>55</v>
      </c>
      <c r="W56" s="40" t="s">
        <v>58</v>
      </c>
    </row>
    <row r="57" spans="2:23" x14ac:dyDescent="0.2">
      <c r="B57" s="20"/>
      <c r="C57" s="15"/>
      <c r="D57" s="15" t="s">
        <v>118</v>
      </c>
      <c r="E57" s="37"/>
      <c r="F57" s="37"/>
      <c r="G57" s="37" t="s">
        <v>140</v>
      </c>
      <c r="H57" s="37" t="s">
        <v>58</v>
      </c>
      <c r="I57" s="15"/>
      <c r="J57" s="15" t="s">
        <v>119</v>
      </c>
      <c r="K57" s="38" t="s">
        <v>48</v>
      </c>
      <c r="L57" s="38" t="s">
        <v>49</v>
      </c>
      <c r="M57" s="16">
        <v>0</v>
      </c>
      <c r="N57" s="79" t="s">
        <v>50</v>
      </c>
      <c r="O57" s="39"/>
      <c r="P57" s="39"/>
      <c r="Q57" s="15"/>
      <c r="R57" s="150"/>
      <c r="S57" s="39"/>
      <c r="T57" s="15" t="s">
        <v>58</v>
      </c>
      <c r="U57" s="15" t="s">
        <v>54</v>
      </c>
      <c r="V57" s="15" t="s">
        <v>55</v>
      </c>
      <c r="W57" s="42" t="s">
        <v>146</v>
      </c>
    </row>
    <row r="58" spans="2:23" x14ac:dyDescent="0.2">
      <c r="B58" s="20"/>
      <c r="C58" s="15"/>
      <c r="D58" s="15" t="s">
        <v>120</v>
      </c>
      <c r="E58" s="37"/>
      <c r="F58" s="37"/>
      <c r="G58" s="37" t="s">
        <v>58</v>
      </c>
      <c r="H58" s="37" t="s">
        <v>58</v>
      </c>
      <c r="I58" s="15"/>
      <c r="J58" s="15" t="s">
        <v>119</v>
      </c>
      <c r="K58" s="38" t="s">
        <v>48</v>
      </c>
      <c r="L58" s="38" t="s">
        <v>49</v>
      </c>
      <c r="M58" s="16">
        <v>0</v>
      </c>
      <c r="N58" s="79" t="s">
        <v>50</v>
      </c>
      <c r="O58" s="39"/>
      <c r="P58" s="39"/>
      <c r="Q58" s="15"/>
      <c r="R58" s="150"/>
      <c r="S58" s="39"/>
      <c r="T58" s="15" t="s">
        <v>58</v>
      </c>
      <c r="U58" s="15" t="s">
        <v>54</v>
      </c>
      <c r="V58" s="15" t="s">
        <v>79</v>
      </c>
      <c r="W58" s="40" t="s">
        <v>121</v>
      </c>
    </row>
    <row r="59" spans="2:23" x14ac:dyDescent="0.2">
      <c r="B59" s="20"/>
      <c r="C59" s="15"/>
      <c r="D59" s="15" t="s">
        <v>71</v>
      </c>
      <c r="E59" s="37"/>
      <c r="F59" s="37"/>
      <c r="G59" s="37" t="s">
        <v>147</v>
      </c>
      <c r="H59" s="37" t="s">
        <v>58</v>
      </c>
      <c r="I59" s="15"/>
      <c r="J59" s="15" t="s">
        <v>122</v>
      </c>
      <c r="K59" s="15" t="s">
        <v>73</v>
      </c>
      <c r="L59" s="38" t="s">
        <v>49</v>
      </c>
      <c r="M59" s="16">
        <v>0</v>
      </c>
      <c r="N59" s="39" t="s">
        <v>50</v>
      </c>
      <c r="O59" s="39"/>
      <c r="P59" s="39"/>
      <c r="Q59" s="15"/>
      <c r="R59" s="151"/>
      <c r="S59" s="39"/>
      <c r="T59" s="15" t="s">
        <v>58</v>
      </c>
      <c r="U59" s="15" t="s">
        <v>54</v>
      </c>
      <c r="V59" s="15" t="s">
        <v>55</v>
      </c>
      <c r="W59" s="40" t="s">
        <v>148</v>
      </c>
    </row>
    <row r="60" spans="2:23" x14ac:dyDescent="0.2">
      <c r="B60" s="20"/>
      <c r="C60" s="15"/>
      <c r="D60" s="15" t="s">
        <v>57</v>
      </c>
      <c r="E60" s="37"/>
      <c r="F60" s="37"/>
      <c r="G60" s="37" t="s">
        <v>147</v>
      </c>
      <c r="H60" s="37">
        <v>47848</v>
      </c>
      <c r="I60" s="15"/>
      <c r="J60" s="15" t="s">
        <v>149</v>
      </c>
      <c r="K60" s="38" t="s">
        <v>48</v>
      </c>
      <c r="L60" s="38" t="s">
        <v>49</v>
      </c>
      <c r="M60" s="16">
        <v>0.06</v>
      </c>
      <c r="N60" s="39" t="s">
        <v>50</v>
      </c>
      <c r="O60" s="39"/>
      <c r="P60" s="39"/>
      <c r="Q60" s="15" t="s">
        <v>133</v>
      </c>
      <c r="R60" s="82" t="s">
        <v>276</v>
      </c>
      <c r="S60" s="39"/>
      <c r="T60" s="15" t="s">
        <v>58</v>
      </c>
      <c r="U60" s="15" t="s">
        <v>54</v>
      </c>
      <c r="V60" s="15" t="s">
        <v>55</v>
      </c>
      <c r="W60" s="84" t="s">
        <v>150</v>
      </c>
    </row>
    <row r="61" spans="2:23" ht="42" customHeight="1" x14ac:dyDescent="0.2">
      <c r="B61" s="20"/>
      <c r="C61" s="15"/>
      <c r="D61" s="15" t="s">
        <v>123</v>
      </c>
      <c r="E61" s="37"/>
      <c r="F61" s="37"/>
      <c r="G61" s="37" t="s">
        <v>147</v>
      </c>
      <c r="H61" s="85">
        <v>46022</v>
      </c>
      <c r="I61" s="15"/>
      <c r="J61" s="15" t="s">
        <v>151</v>
      </c>
      <c r="K61" s="15" t="s">
        <v>73</v>
      </c>
      <c r="L61" s="38" t="s">
        <v>49</v>
      </c>
      <c r="M61" s="17">
        <f>230/4/365</f>
        <v>0.15753424657534246</v>
      </c>
      <c r="N61" s="39" t="s">
        <v>50</v>
      </c>
      <c r="O61" s="39"/>
      <c r="P61" s="39"/>
      <c r="Q61" s="15" t="s">
        <v>152</v>
      </c>
      <c r="R61" s="165" t="s">
        <v>275</v>
      </c>
      <c r="S61" s="39"/>
      <c r="T61" s="15" t="s">
        <v>58</v>
      </c>
      <c r="U61" s="15" t="s">
        <v>54</v>
      </c>
      <c r="V61" s="15" t="s">
        <v>55</v>
      </c>
      <c r="W61" s="41" t="s">
        <v>153</v>
      </c>
    </row>
    <row r="62" spans="2:23" x14ac:dyDescent="0.2">
      <c r="B62" s="20"/>
      <c r="C62" s="15"/>
      <c r="D62" s="15" t="s">
        <v>125</v>
      </c>
      <c r="E62" s="37"/>
      <c r="F62" s="37"/>
      <c r="G62" s="37" t="s">
        <v>58</v>
      </c>
      <c r="H62" s="37" t="s">
        <v>58</v>
      </c>
      <c r="I62" s="15"/>
      <c r="J62" s="15" t="s">
        <v>154</v>
      </c>
      <c r="K62" s="15" t="s">
        <v>48</v>
      </c>
      <c r="L62" s="38" t="s">
        <v>49</v>
      </c>
      <c r="M62" s="17">
        <f>230/4/365</f>
        <v>0.15753424657534246</v>
      </c>
      <c r="N62" s="79" t="s">
        <v>50</v>
      </c>
      <c r="O62" s="39"/>
      <c r="P62" s="39"/>
      <c r="Q62" s="15" t="s">
        <v>152</v>
      </c>
      <c r="R62" s="151"/>
      <c r="S62" s="39"/>
      <c r="T62" s="15" t="s">
        <v>58</v>
      </c>
      <c r="U62" s="15" t="s">
        <v>54</v>
      </c>
      <c r="V62" s="15" t="s">
        <v>55</v>
      </c>
      <c r="W62" s="40" t="s">
        <v>58</v>
      </c>
    </row>
    <row r="63" spans="2:23" x14ac:dyDescent="0.2">
      <c r="B63" s="20"/>
      <c r="C63" s="15"/>
      <c r="D63" s="38" t="s">
        <v>44</v>
      </c>
      <c r="E63" s="37"/>
      <c r="F63" s="37"/>
      <c r="G63" s="37">
        <v>46023</v>
      </c>
      <c r="H63" s="37">
        <v>47848</v>
      </c>
      <c r="I63" s="15"/>
      <c r="J63" s="15" t="s">
        <v>115</v>
      </c>
      <c r="K63" s="38" t="s">
        <v>48</v>
      </c>
      <c r="L63" s="38" t="s">
        <v>49</v>
      </c>
      <c r="M63" s="17">
        <v>0.76</v>
      </c>
      <c r="N63" s="79" t="s">
        <v>50</v>
      </c>
      <c r="O63" s="39"/>
      <c r="P63" s="39"/>
      <c r="Q63" s="15" t="s">
        <v>116</v>
      </c>
      <c r="R63" s="165" t="s">
        <v>277</v>
      </c>
      <c r="S63" s="80"/>
      <c r="T63" s="15" t="s">
        <v>58</v>
      </c>
      <c r="U63" s="15" t="s">
        <v>54</v>
      </c>
      <c r="V63" s="15" t="s">
        <v>55</v>
      </c>
      <c r="W63" s="40"/>
    </row>
    <row r="64" spans="2:23" x14ac:dyDescent="0.2">
      <c r="B64" s="20"/>
      <c r="C64" s="15"/>
      <c r="D64" s="15" t="s">
        <v>60</v>
      </c>
      <c r="E64" s="37"/>
      <c r="F64" s="37"/>
      <c r="G64" s="37" t="s">
        <v>58</v>
      </c>
      <c r="H64" s="37" t="s">
        <v>58</v>
      </c>
      <c r="I64" s="15"/>
      <c r="J64" s="15" t="s">
        <v>115</v>
      </c>
      <c r="K64" s="38" t="s">
        <v>48</v>
      </c>
      <c r="L64" s="38" t="s">
        <v>49</v>
      </c>
      <c r="M64" s="81">
        <v>0</v>
      </c>
      <c r="N64" s="79" t="s">
        <v>50</v>
      </c>
      <c r="O64" s="39"/>
      <c r="P64" s="39"/>
      <c r="Q64" s="15"/>
      <c r="R64" s="150"/>
      <c r="S64" s="80"/>
      <c r="T64" s="15" t="s">
        <v>58</v>
      </c>
      <c r="U64" s="15" t="s">
        <v>54</v>
      </c>
      <c r="V64" s="15" t="s">
        <v>55</v>
      </c>
      <c r="W64" s="40"/>
    </row>
    <row r="65" spans="2:23" x14ac:dyDescent="0.2">
      <c r="B65" s="20"/>
      <c r="C65" s="15"/>
      <c r="D65" s="15" t="s">
        <v>61</v>
      </c>
      <c r="E65" s="37"/>
      <c r="F65" s="37"/>
      <c r="G65" s="37" t="s">
        <v>58</v>
      </c>
      <c r="H65" s="37" t="s">
        <v>58</v>
      </c>
      <c r="I65" s="15"/>
      <c r="J65" s="15" t="s">
        <v>117</v>
      </c>
      <c r="K65" s="38" t="s">
        <v>48</v>
      </c>
      <c r="L65" s="38" t="s">
        <v>49</v>
      </c>
      <c r="M65" s="81">
        <v>0</v>
      </c>
      <c r="N65" s="79" t="s">
        <v>50</v>
      </c>
      <c r="O65" s="39"/>
      <c r="P65" s="39"/>
      <c r="Q65" s="15"/>
      <c r="R65" s="150"/>
      <c r="S65" s="80"/>
      <c r="T65" s="15" t="s">
        <v>58</v>
      </c>
      <c r="U65" s="15" t="s">
        <v>54</v>
      </c>
      <c r="V65" s="15" t="s">
        <v>55</v>
      </c>
      <c r="W65" s="40"/>
    </row>
    <row r="66" spans="2:23" ht="15" customHeight="1" x14ac:dyDescent="0.2">
      <c r="B66" s="20"/>
      <c r="C66" s="15"/>
      <c r="D66" s="15" t="s">
        <v>63</v>
      </c>
      <c r="E66" s="37"/>
      <c r="F66" s="37"/>
      <c r="G66" s="37" t="s">
        <v>58</v>
      </c>
      <c r="H66" s="37" t="s">
        <v>58</v>
      </c>
      <c r="I66" s="15"/>
      <c r="J66" s="15" t="s">
        <v>117</v>
      </c>
      <c r="K66" s="38" t="s">
        <v>48</v>
      </c>
      <c r="L66" s="38" t="s">
        <v>49</v>
      </c>
      <c r="M66" s="81">
        <v>0</v>
      </c>
      <c r="N66" s="79" t="s">
        <v>50</v>
      </c>
      <c r="O66" s="39"/>
      <c r="P66" s="39"/>
      <c r="Q66" s="15"/>
      <c r="R66" s="150"/>
      <c r="S66" s="80"/>
      <c r="T66" s="15" t="s">
        <v>58</v>
      </c>
      <c r="U66" s="15" t="s">
        <v>54</v>
      </c>
      <c r="V66" s="15" t="s">
        <v>55</v>
      </c>
      <c r="W66" s="40"/>
    </row>
    <row r="67" spans="2:23" x14ac:dyDescent="0.2">
      <c r="B67" s="20"/>
      <c r="C67" s="15"/>
      <c r="D67" s="15" t="s">
        <v>64</v>
      </c>
      <c r="E67" s="37"/>
      <c r="F67" s="37"/>
      <c r="G67" s="37" t="s">
        <v>58</v>
      </c>
      <c r="H67" s="37" t="s">
        <v>58</v>
      </c>
      <c r="I67" s="15"/>
      <c r="J67" s="15" t="s">
        <v>117</v>
      </c>
      <c r="K67" s="38" t="s">
        <v>48</v>
      </c>
      <c r="L67" s="38" t="s">
        <v>49</v>
      </c>
      <c r="M67" s="81">
        <v>0</v>
      </c>
      <c r="N67" s="79" t="s">
        <v>50</v>
      </c>
      <c r="O67" s="39"/>
      <c r="P67" s="39"/>
      <c r="Q67" s="15"/>
      <c r="R67" s="150"/>
      <c r="S67" s="80"/>
      <c r="T67" s="15" t="s">
        <v>58</v>
      </c>
      <c r="U67" s="15" t="s">
        <v>54</v>
      </c>
      <c r="V67" s="15" t="s">
        <v>55</v>
      </c>
      <c r="W67" s="40"/>
    </row>
    <row r="68" spans="2:23" ht="12.75" customHeight="1" x14ac:dyDescent="0.2">
      <c r="B68" s="20"/>
      <c r="C68" s="15"/>
      <c r="D68" s="15" t="s">
        <v>118</v>
      </c>
      <c r="E68" s="37"/>
      <c r="F68" s="37"/>
      <c r="G68" s="37" t="s">
        <v>58</v>
      </c>
      <c r="H68" s="37" t="s">
        <v>58</v>
      </c>
      <c r="I68" s="15"/>
      <c r="J68" s="15" t="s">
        <v>119</v>
      </c>
      <c r="K68" s="38" t="s">
        <v>48</v>
      </c>
      <c r="L68" s="38" t="s">
        <v>49</v>
      </c>
      <c r="M68" s="16">
        <v>0</v>
      </c>
      <c r="N68" s="79" t="s">
        <v>50</v>
      </c>
      <c r="O68" s="39"/>
      <c r="P68" s="39"/>
      <c r="Q68" s="15"/>
      <c r="R68" s="150"/>
      <c r="S68" s="80"/>
      <c r="T68" s="15" t="s">
        <v>58</v>
      </c>
      <c r="U68" s="15" t="s">
        <v>54</v>
      </c>
      <c r="V68" s="15" t="s">
        <v>55</v>
      </c>
      <c r="W68" s="40"/>
    </row>
    <row r="69" spans="2:23" x14ac:dyDescent="0.2">
      <c r="B69" s="20"/>
      <c r="C69" s="15"/>
      <c r="D69" s="15" t="s">
        <v>120</v>
      </c>
      <c r="E69" s="37"/>
      <c r="F69" s="37"/>
      <c r="G69" s="37" t="s">
        <v>58</v>
      </c>
      <c r="H69" s="37" t="s">
        <v>58</v>
      </c>
      <c r="I69" s="15"/>
      <c r="J69" s="15" t="s">
        <v>119</v>
      </c>
      <c r="K69" s="38" t="s">
        <v>48</v>
      </c>
      <c r="L69" s="38" t="s">
        <v>49</v>
      </c>
      <c r="M69" s="16">
        <v>0</v>
      </c>
      <c r="N69" s="79" t="s">
        <v>50</v>
      </c>
      <c r="O69" s="39"/>
      <c r="P69" s="39"/>
      <c r="Q69" s="15"/>
      <c r="R69" s="150"/>
      <c r="S69" s="80"/>
      <c r="T69" s="15" t="s">
        <v>58</v>
      </c>
      <c r="U69" s="15" t="s">
        <v>54</v>
      </c>
      <c r="V69" s="15" t="s">
        <v>79</v>
      </c>
      <c r="W69" s="40" t="s">
        <v>121</v>
      </c>
    </row>
    <row r="70" spans="2:23" x14ac:dyDescent="0.2">
      <c r="B70" s="20"/>
      <c r="C70" s="15"/>
      <c r="D70" s="15" t="s">
        <v>71</v>
      </c>
      <c r="E70" s="37"/>
      <c r="F70" s="37"/>
      <c r="G70" s="37" t="s">
        <v>58</v>
      </c>
      <c r="H70" s="37" t="s">
        <v>58</v>
      </c>
      <c r="I70" s="15"/>
      <c r="J70" s="15" t="s">
        <v>122</v>
      </c>
      <c r="K70" s="15" t="s">
        <v>73</v>
      </c>
      <c r="L70" s="38" t="s">
        <v>49</v>
      </c>
      <c r="M70" s="16">
        <v>0</v>
      </c>
      <c r="N70" s="79" t="s">
        <v>50</v>
      </c>
      <c r="O70" s="39"/>
      <c r="P70" s="39"/>
      <c r="Q70" s="15"/>
      <c r="R70" s="150"/>
      <c r="S70" s="80"/>
      <c r="T70" s="15" t="s">
        <v>58</v>
      </c>
      <c r="U70" s="15" t="s">
        <v>54</v>
      </c>
      <c r="V70" s="15" t="s">
        <v>55</v>
      </c>
      <c r="W70" s="40"/>
    </row>
    <row r="71" spans="2:23" x14ac:dyDescent="0.2">
      <c r="B71" s="20"/>
      <c r="C71" s="15"/>
      <c r="D71" s="15" t="s">
        <v>123</v>
      </c>
      <c r="E71" s="37"/>
      <c r="F71" s="37"/>
      <c r="G71" s="37" t="s">
        <v>58</v>
      </c>
      <c r="H71" s="37" t="s">
        <v>58</v>
      </c>
      <c r="I71" s="15"/>
      <c r="J71" s="15" t="s">
        <v>124</v>
      </c>
      <c r="K71" s="15" t="s">
        <v>73</v>
      </c>
      <c r="L71" s="38" t="s">
        <v>49</v>
      </c>
      <c r="M71" s="16">
        <v>0</v>
      </c>
      <c r="N71" s="79" t="s">
        <v>50</v>
      </c>
      <c r="O71" s="39"/>
      <c r="P71" s="39"/>
      <c r="Q71" s="15"/>
      <c r="R71" s="150"/>
      <c r="S71" s="80"/>
      <c r="T71" s="15" t="s">
        <v>58</v>
      </c>
      <c r="U71" s="15" t="s">
        <v>54</v>
      </c>
      <c r="V71" s="15" t="s">
        <v>55</v>
      </c>
      <c r="W71" s="40"/>
    </row>
    <row r="72" spans="2:23" ht="12.75" customHeight="1" x14ac:dyDescent="0.2">
      <c r="B72" s="20"/>
      <c r="C72" s="15"/>
      <c r="D72" s="15" t="s">
        <v>125</v>
      </c>
      <c r="E72" s="37"/>
      <c r="F72" s="37"/>
      <c r="G72" s="37" t="s">
        <v>58</v>
      </c>
      <c r="H72" s="37" t="s">
        <v>58</v>
      </c>
      <c r="I72" s="15"/>
      <c r="J72" s="15" t="s">
        <v>126</v>
      </c>
      <c r="K72" s="15" t="s">
        <v>48</v>
      </c>
      <c r="L72" s="38" t="s">
        <v>49</v>
      </c>
      <c r="M72" s="81">
        <v>0</v>
      </c>
      <c r="N72" s="79" t="s">
        <v>50</v>
      </c>
      <c r="O72" s="39"/>
      <c r="P72" s="39"/>
      <c r="Q72" s="15"/>
      <c r="R72" s="150"/>
      <c r="S72" s="80"/>
      <c r="T72" s="15" t="s">
        <v>58</v>
      </c>
      <c r="U72" s="15" t="s">
        <v>54</v>
      </c>
      <c r="V72" s="15" t="s">
        <v>55</v>
      </c>
      <c r="W72" s="40"/>
    </row>
    <row r="73" spans="2:23" ht="12.75" customHeight="1" x14ac:dyDescent="0.2">
      <c r="B73" s="20"/>
      <c r="C73" s="15"/>
      <c r="D73" s="38" t="s">
        <v>44</v>
      </c>
      <c r="E73" s="37"/>
      <c r="F73" s="37"/>
      <c r="G73" s="37">
        <v>47849</v>
      </c>
      <c r="H73" s="37">
        <v>49674</v>
      </c>
      <c r="I73" s="15"/>
      <c r="J73" s="38" t="s">
        <v>127</v>
      </c>
      <c r="K73" s="15" t="s">
        <v>48</v>
      </c>
      <c r="L73" s="38" t="s">
        <v>49</v>
      </c>
      <c r="M73" s="17">
        <f>278.26/365</f>
        <v>0.76235616438356157</v>
      </c>
      <c r="N73" s="79" t="s">
        <v>50</v>
      </c>
      <c r="O73" s="39"/>
      <c r="P73" s="39"/>
      <c r="Q73" s="15" t="s">
        <v>116</v>
      </c>
      <c r="R73" s="150"/>
      <c r="S73" s="80"/>
      <c r="T73" s="15" t="s">
        <v>58</v>
      </c>
      <c r="U73" s="15" t="s">
        <v>54</v>
      </c>
      <c r="V73" s="15" t="s">
        <v>55</v>
      </c>
      <c r="W73" s="40"/>
    </row>
    <row r="74" spans="2:23" x14ac:dyDescent="0.2">
      <c r="B74" s="20"/>
      <c r="C74" s="15"/>
      <c r="D74" s="15" t="s">
        <v>60</v>
      </c>
      <c r="E74" s="37"/>
      <c r="F74" s="37"/>
      <c r="G74" s="37" t="s">
        <v>58</v>
      </c>
      <c r="H74" s="37" t="s">
        <v>58</v>
      </c>
      <c r="I74" s="15"/>
      <c r="J74" s="15" t="s">
        <v>127</v>
      </c>
      <c r="K74" s="15" t="s">
        <v>48</v>
      </c>
      <c r="L74" s="38" t="s">
        <v>49</v>
      </c>
      <c r="M74" s="81">
        <v>0</v>
      </c>
      <c r="N74" s="79" t="s">
        <v>50</v>
      </c>
      <c r="O74" s="39"/>
      <c r="P74" s="39"/>
      <c r="Q74" s="15"/>
      <c r="R74" s="150"/>
      <c r="S74" s="80"/>
      <c r="T74" s="15" t="s">
        <v>58</v>
      </c>
      <c r="U74" s="15" t="s">
        <v>54</v>
      </c>
      <c r="V74" s="15" t="s">
        <v>55</v>
      </c>
      <c r="W74" s="40"/>
    </row>
    <row r="75" spans="2:23" x14ac:dyDescent="0.2">
      <c r="B75" s="20"/>
      <c r="C75" s="15"/>
      <c r="D75" s="15" t="s">
        <v>61</v>
      </c>
      <c r="E75" s="37"/>
      <c r="F75" s="37"/>
      <c r="G75" s="37" t="s">
        <v>58</v>
      </c>
      <c r="H75" s="37" t="s">
        <v>58</v>
      </c>
      <c r="I75" s="15"/>
      <c r="J75" s="15" t="s">
        <v>128</v>
      </c>
      <c r="K75" s="15" t="s">
        <v>48</v>
      </c>
      <c r="L75" s="38" t="s">
        <v>49</v>
      </c>
      <c r="M75" s="81">
        <v>0</v>
      </c>
      <c r="N75" s="79" t="s">
        <v>50</v>
      </c>
      <c r="O75" s="39"/>
      <c r="P75" s="39"/>
      <c r="Q75" s="15"/>
      <c r="R75" s="150"/>
      <c r="S75" s="80"/>
      <c r="T75" s="15" t="s">
        <v>58</v>
      </c>
      <c r="U75" s="15" t="s">
        <v>54</v>
      </c>
      <c r="V75" s="15" t="s">
        <v>55</v>
      </c>
      <c r="W75" s="40"/>
    </row>
    <row r="76" spans="2:23" x14ac:dyDescent="0.2">
      <c r="B76" s="20"/>
      <c r="C76" s="15"/>
      <c r="D76" s="15" t="s">
        <v>63</v>
      </c>
      <c r="E76" s="37"/>
      <c r="F76" s="37"/>
      <c r="G76" s="37" t="s">
        <v>58</v>
      </c>
      <c r="H76" s="37" t="s">
        <v>58</v>
      </c>
      <c r="I76" s="15"/>
      <c r="J76" s="15" t="s">
        <v>128</v>
      </c>
      <c r="K76" s="15" t="s">
        <v>48</v>
      </c>
      <c r="L76" s="38" t="s">
        <v>49</v>
      </c>
      <c r="M76" s="81">
        <v>0</v>
      </c>
      <c r="N76" s="79" t="s">
        <v>50</v>
      </c>
      <c r="O76" s="39"/>
      <c r="P76" s="39"/>
      <c r="Q76" s="15"/>
      <c r="R76" s="150"/>
      <c r="S76" s="80"/>
      <c r="T76" s="15" t="s">
        <v>58</v>
      </c>
      <c r="U76" s="15" t="s">
        <v>54</v>
      </c>
      <c r="V76" s="15" t="s">
        <v>55</v>
      </c>
      <c r="W76" s="40"/>
    </row>
    <row r="77" spans="2:23" x14ac:dyDescent="0.2">
      <c r="B77" s="20"/>
      <c r="C77" s="15"/>
      <c r="D77" s="15" t="s">
        <v>64</v>
      </c>
      <c r="E77" s="37"/>
      <c r="F77" s="37"/>
      <c r="G77" s="37" t="s">
        <v>58</v>
      </c>
      <c r="H77" s="37" t="s">
        <v>58</v>
      </c>
      <c r="I77" s="15"/>
      <c r="J77" s="15" t="s">
        <v>128</v>
      </c>
      <c r="K77" s="15" t="s">
        <v>48</v>
      </c>
      <c r="L77" s="38" t="s">
        <v>49</v>
      </c>
      <c r="M77" s="81">
        <v>0</v>
      </c>
      <c r="N77" s="79" t="s">
        <v>50</v>
      </c>
      <c r="O77" s="39"/>
      <c r="P77" s="39"/>
      <c r="Q77" s="15"/>
      <c r="R77" s="150"/>
      <c r="S77" s="80"/>
      <c r="T77" s="15" t="s">
        <v>58</v>
      </c>
      <c r="U77" s="15" t="s">
        <v>54</v>
      </c>
      <c r="V77" s="15" t="s">
        <v>55</v>
      </c>
      <c r="W77" s="40"/>
    </row>
    <row r="78" spans="2:23" x14ac:dyDescent="0.2">
      <c r="B78" s="20"/>
      <c r="C78" s="15"/>
      <c r="D78" s="15" t="s">
        <v>118</v>
      </c>
      <c r="E78" s="37"/>
      <c r="F78" s="37"/>
      <c r="G78" s="37" t="s">
        <v>58</v>
      </c>
      <c r="H78" s="37" t="s">
        <v>58</v>
      </c>
      <c r="I78" s="15"/>
      <c r="J78" s="15" t="s">
        <v>66</v>
      </c>
      <c r="K78" s="15" t="s">
        <v>48</v>
      </c>
      <c r="L78" s="38" t="s">
        <v>49</v>
      </c>
      <c r="M78" s="81">
        <v>0</v>
      </c>
      <c r="N78" s="79" t="s">
        <v>50</v>
      </c>
      <c r="O78" s="39"/>
      <c r="P78" s="39"/>
      <c r="Q78" s="15"/>
      <c r="R78" s="150"/>
      <c r="S78" s="80"/>
      <c r="T78" s="15" t="s">
        <v>58</v>
      </c>
      <c r="U78" s="15" t="s">
        <v>54</v>
      </c>
      <c r="V78" s="15" t="s">
        <v>55</v>
      </c>
      <c r="W78" s="40"/>
    </row>
    <row r="79" spans="2:23" x14ac:dyDescent="0.2">
      <c r="B79" s="20"/>
      <c r="C79" s="15"/>
      <c r="D79" s="15" t="s">
        <v>120</v>
      </c>
      <c r="E79" s="37"/>
      <c r="F79" s="37"/>
      <c r="G79" s="37" t="s">
        <v>58</v>
      </c>
      <c r="H79" s="37" t="s">
        <v>58</v>
      </c>
      <c r="I79" s="15"/>
      <c r="J79" s="15" t="s">
        <v>66</v>
      </c>
      <c r="K79" s="15" t="s">
        <v>48</v>
      </c>
      <c r="L79" s="38" t="s">
        <v>49</v>
      </c>
      <c r="M79" s="81">
        <v>0</v>
      </c>
      <c r="N79" s="79" t="s">
        <v>50</v>
      </c>
      <c r="O79" s="39"/>
      <c r="P79" s="39"/>
      <c r="Q79" s="15"/>
      <c r="R79" s="150"/>
      <c r="S79" s="80"/>
      <c r="T79" s="15" t="s">
        <v>58</v>
      </c>
      <c r="U79" s="15" t="s">
        <v>54</v>
      </c>
      <c r="V79" s="15" t="s">
        <v>79</v>
      </c>
      <c r="W79" s="40" t="s">
        <v>121</v>
      </c>
    </row>
    <row r="80" spans="2:23" x14ac:dyDescent="0.2">
      <c r="B80" s="20"/>
      <c r="C80" s="15"/>
      <c r="D80" s="15" t="s">
        <v>71</v>
      </c>
      <c r="E80" s="37"/>
      <c r="F80" s="37"/>
      <c r="G80" s="37" t="s">
        <v>58</v>
      </c>
      <c r="H80" s="37" t="s">
        <v>58</v>
      </c>
      <c r="I80" s="15"/>
      <c r="J80" s="15" t="s">
        <v>129</v>
      </c>
      <c r="K80" s="15" t="s">
        <v>73</v>
      </c>
      <c r="L80" s="38" t="s">
        <v>49</v>
      </c>
      <c r="M80" s="81">
        <v>0</v>
      </c>
      <c r="N80" s="79" t="s">
        <v>50</v>
      </c>
      <c r="O80" s="39"/>
      <c r="P80" s="39"/>
      <c r="Q80" s="15"/>
      <c r="R80" s="150"/>
      <c r="S80" s="80"/>
      <c r="T80" s="15" t="s">
        <v>58</v>
      </c>
      <c r="U80" s="15" t="s">
        <v>54</v>
      </c>
      <c r="V80" s="15" t="s">
        <v>55</v>
      </c>
      <c r="W80" s="40"/>
    </row>
    <row r="81" spans="2:23" x14ac:dyDescent="0.2">
      <c r="B81" s="20"/>
      <c r="C81" s="15"/>
      <c r="D81" s="15" t="s">
        <v>123</v>
      </c>
      <c r="E81" s="37"/>
      <c r="F81" s="37"/>
      <c r="G81" s="37" t="s">
        <v>58</v>
      </c>
      <c r="H81" s="37" t="s">
        <v>58</v>
      </c>
      <c r="I81" s="15"/>
      <c r="J81" s="15" t="s">
        <v>130</v>
      </c>
      <c r="K81" s="15" t="s">
        <v>73</v>
      </c>
      <c r="L81" s="38" t="s">
        <v>49</v>
      </c>
      <c r="M81" s="81">
        <v>0</v>
      </c>
      <c r="N81" s="79" t="s">
        <v>50</v>
      </c>
      <c r="O81" s="39"/>
      <c r="P81" s="39"/>
      <c r="Q81" s="15"/>
      <c r="R81" s="150"/>
      <c r="S81" s="80"/>
      <c r="T81" s="15" t="s">
        <v>58</v>
      </c>
      <c r="U81" s="15" t="s">
        <v>54</v>
      </c>
      <c r="V81" s="15" t="s">
        <v>55</v>
      </c>
      <c r="W81" s="40"/>
    </row>
    <row r="82" spans="2:23" ht="15" customHeight="1" x14ac:dyDescent="0.2">
      <c r="B82" s="20"/>
      <c r="C82" s="15"/>
      <c r="D82" s="15" t="s">
        <v>125</v>
      </c>
      <c r="E82" s="37"/>
      <c r="F82" s="37"/>
      <c r="G82" s="37" t="s">
        <v>58</v>
      </c>
      <c r="H82" s="37" t="s">
        <v>58</v>
      </c>
      <c r="I82" s="15"/>
      <c r="J82" s="15" t="s">
        <v>131</v>
      </c>
      <c r="K82" s="15" t="s">
        <v>48</v>
      </c>
      <c r="L82" s="38" t="s">
        <v>49</v>
      </c>
      <c r="M82" s="81">
        <v>0</v>
      </c>
      <c r="N82" s="79" t="s">
        <v>50</v>
      </c>
      <c r="O82" s="39"/>
      <c r="P82" s="39"/>
      <c r="Q82" s="15"/>
      <c r="R82" s="151"/>
      <c r="S82" s="80"/>
      <c r="T82" s="15" t="s">
        <v>58</v>
      </c>
      <c r="U82" s="15" t="s">
        <v>54</v>
      </c>
      <c r="V82" s="15" t="s">
        <v>55</v>
      </c>
      <c r="W82" s="40"/>
    </row>
    <row r="83" spans="2:23" x14ac:dyDescent="0.2">
      <c r="B83" s="20"/>
      <c r="C83" s="15"/>
      <c r="D83" s="15" t="s">
        <v>57</v>
      </c>
      <c r="E83" s="37"/>
      <c r="F83" s="37"/>
      <c r="G83" s="37" t="s">
        <v>58</v>
      </c>
      <c r="H83" s="37" t="s">
        <v>58</v>
      </c>
      <c r="I83" s="15"/>
      <c r="J83" s="15" t="s">
        <v>132</v>
      </c>
      <c r="K83" s="15" t="s">
        <v>48</v>
      </c>
      <c r="L83" s="38" t="s">
        <v>49</v>
      </c>
      <c r="M83" s="17">
        <f>22.33/365</f>
        <v>6.1178082191780815E-2</v>
      </c>
      <c r="N83" s="79" t="s">
        <v>50</v>
      </c>
      <c r="O83" s="39"/>
      <c r="P83" s="39"/>
      <c r="Q83" s="15" t="s">
        <v>133</v>
      </c>
      <c r="R83" s="82" t="s">
        <v>276</v>
      </c>
      <c r="S83" s="80"/>
      <c r="T83" s="15" t="s">
        <v>58</v>
      </c>
      <c r="U83" s="15" t="s">
        <v>54</v>
      </c>
      <c r="V83" s="15" t="s">
        <v>55</v>
      </c>
      <c r="W83" s="40"/>
    </row>
    <row r="84" spans="2:23" ht="12.75" customHeight="1" x14ac:dyDescent="0.2">
      <c r="B84" s="43"/>
      <c r="C84" s="44"/>
      <c r="D84" s="44" t="s">
        <v>74</v>
      </c>
      <c r="E84" s="45"/>
      <c r="F84" s="45"/>
      <c r="G84" s="45">
        <v>42339</v>
      </c>
      <c r="H84" s="45" t="s">
        <v>58</v>
      </c>
      <c r="I84" s="44"/>
      <c r="J84" s="47" t="s">
        <v>75</v>
      </c>
      <c r="K84" s="44"/>
      <c r="L84" s="44" t="s">
        <v>76</v>
      </c>
      <c r="M84" s="47"/>
      <c r="N84" s="48"/>
      <c r="O84" s="48" t="s">
        <v>77</v>
      </c>
      <c r="P84" s="48" t="s">
        <v>78</v>
      </c>
      <c r="Q84" s="44"/>
      <c r="R84" s="44"/>
      <c r="S84" s="152" t="s">
        <v>134</v>
      </c>
      <c r="T84" s="44" t="s">
        <v>58</v>
      </c>
      <c r="U84" s="44" t="s">
        <v>54</v>
      </c>
      <c r="V84" s="44" t="s">
        <v>79</v>
      </c>
      <c r="W84" s="49" t="s">
        <v>80</v>
      </c>
    </row>
    <row r="85" spans="2:23" x14ac:dyDescent="0.2">
      <c r="B85" s="43"/>
      <c r="C85" s="44"/>
      <c r="D85" s="44" t="s">
        <v>81</v>
      </c>
      <c r="E85" s="45"/>
      <c r="F85" s="45"/>
      <c r="G85" s="45" t="s">
        <v>58</v>
      </c>
      <c r="H85" s="45" t="s">
        <v>58</v>
      </c>
      <c r="I85" s="44"/>
      <c r="J85" s="47" t="s">
        <v>58</v>
      </c>
      <c r="K85" s="44"/>
      <c r="L85" s="44" t="s">
        <v>76</v>
      </c>
      <c r="M85" s="47"/>
      <c r="N85" s="48"/>
      <c r="O85" s="48" t="s">
        <v>77</v>
      </c>
      <c r="P85" s="48" t="s">
        <v>78</v>
      </c>
      <c r="Q85" s="44"/>
      <c r="R85" s="44"/>
      <c r="S85" s="153"/>
      <c r="T85" s="44" t="s">
        <v>58</v>
      </c>
      <c r="U85" s="44" t="s">
        <v>54</v>
      </c>
      <c r="V85" s="44" t="s">
        <v>79</v>
      </c>
      <c r="W85" s="49" t="s">
        <v>58</v>
      </c>
    </row>
    <row r="86" spans="2:23" x14ac:dyDescent="0.2">
      <c r="B86" s="43"/>
      <c r="C86" s="44"/>
      <c r="D86" s="44" t="s">
        <v>82</v>
      </c>
      <c r="E86" s="45"/>
      <c r="F86" s="45"/>
      <c r="G86" s="45" t="s">
        <v>58</v>
      </c>
      <c r="H86" s="45" t="s">
        <v>58</v>
      </c>
      <c r="I86" s="44"/>
      <c r="J86" s="47" t="s">
        <v>58</v>
      </c>
      <c r="K86" s="44"/>
      <c r="L86" s="44" t="s">
        <v>76</v>
      </c>
      <c r="M86" s="47"/>
      <c r="N86" s="48"/>
      <c r="O86" s="48" t="s">
        <v>83</v>
      </c>
      <c r="P86" s="48" t="s">
        <v>78</v>
      </c>
      <c r="Q86" s="44"/>
      <c r="R86" s="44"/>
      <c r="S86" s="153"/>
      <c r="T86" s="44" t="s">
        <v>58</v>
      </c>
      <c r="U86" s="44" t="s">
        <v>54</v>
      </c>
      <c r="V86" s="44" t="s">
        <v>79</v>
      </c>
      <c r="W86" s="49" t="s">
        <v>58</v>
      </c>
    </row>
    <row r="87" spans="2:23" x14ac:dyDescent="0.2">
      <c r="B87" s="43"/>
      <c r="C87" s="44"/>
      <c r="D87" s="44" t="s">
        <v>84</v>
      </c>
      <c r="E87" s="45"/>
      <c r="F87" s="45"/>
      <c r="G87" s="45" t="s">
        <v>58</v>
      </c>
      <c r="H87" s="45" t="s">
        <v>58</v>
      </c>
      <c r="I87" s="44"/>
      <c r="J87" s="47" t="s">
        <v>58</v>
      </c>
      <c r="K87" s="44"/>
      <c r="L87" s="44" t="s">
        <v>76</v>
      </c>
      <c r="M87" s="47"/>
      <c r="N87" s="48"/>
      <c r="O87" s="48" t="s">
        <v>77</v>
      </c>
      <c r="P87" s="48" t="s">
        <v>78</v>
      </c>
      <c r="Q87" s="44"/>
      <c r="R87" s="44"/>
      <c r="S87" s="153"/>
      <c r="T87" s="44" t="s">
        <v>58</v>
      </c>
      <c r="U87" s="44" t="s">
        <v>54</v>
      </c>
      <c r="V87" s="44" t="s">
        <v>79</v>
      </c>
      <c r="W87" s="49" t="s">
        <v>58</v>
      </c>
    </row>
    <row r="88" spans="2:23" ht="12.75" customHeight="1" x14ac:dyDescent="0.2">
      <c r="B88" s="43"/>
      <c r="C88" s="44"/>
      <c r="D88" s="44" t="s">
        <v>85</v>
      </c>
      <c r="E88" s="45"/>
      <c r="F88" s="45"/>
      <c r="G88" s="45" t="s">
        <v>58</v>
      </c>
      <c r="H88" s="45" t="s">
        <v>58</v>
      </c>
      <c r="I88" s="44"/>
      <c r="J88" s="47" t="s">
        <v>58</v>
      </c>
      <c r="K88" s="44"/>
      <c r="L88" s="44" t="s">
        <v>76</v>
      </c>
      <c r="M88" s="47"/>
      <c r="N88" s="48"/>
      <c r="O88" s="48" t="s">
        <v>86</v>
      </c>
      <c r="P88" s="48" t="s">
        <v>78</v>
      </c>
      <c r="Q88" s="44"/>
      <c r="R88" s="44"/>
      <c r="S88" s="153"/>
      <c r="T88" s="44" t="s">
        <v>58</v>
      </c>
      <c r="U88" s="44" t="s">
        <v>54</v>
      </c>
      <c r="V88" s="44" t="s">
        <v>79</v>
      </c>
      <c r="W88" s="49" t="s">
        <v>58</v>
      </c>
    </row>
    <row r="89" spans="2:23" x14ac:dyDescent="0.2">
      <c r="B89" s="43"/>
      <c r="C89" s="44"/>
      <c r="D89" s="44" t="s">
        <v>87</v>
      </c>
      <c r="E89" s="45"/>
      <c r="F89" s="45"/>
      <c r="G89" s="45" t="s">
        <v>58</v>
      </c>
      <c r="H89" s="45" t="s">
        <v>58</v>
      </c>
      <c r="I89" s="44"/>
      <c r="J89" s="47" t="s">
        <v>58</v>
      </c>
      <c r="K89" s="44"/>
      <c r="L89" s="44" t="s">
        <v>76</v>
      </c>
      <c r="M89" s="47"/>
      <c r="N89" s="48"/>
      <c r="O89" s="48" t="s">
        <v>86</v>
      </c>
      <c r="P89" s="48" t="s">
        <v>78</v>
      </c>
      <c r="Q89" s="44"/>
      <c r="R89" s="44"/>
      <c r="S89" s="153"/>
      <c r="T89" s="44" t="s">
        <v>58</v>
      </c>
      <c r="U89" s="44" t="s">
        <v>54</v>
      </c>
      <c r="V89" s="44" t="s">
        <v>79</v>
      </c>
      <c r="W89" s="49" t="s">
        <v>58</v>
      </c>
    </row>
    <row r="90" spans="2:23" x14ac:dyDescent="0.2">
      <c r="B90" s="43"/>
      <c r="C90" s="44"/>
      <c r="D90" s="44" t="s">
        <v>135</v>
      </c>
      <c r="E90" s="45"/>
      <c r="F90" s="45"/>
      <c r="G90" s="45" t="s">
        <v>58</v>
      </c>
      <c r="H90" s="45" t="s">
        <v>58</v>
      </c>
      <c r="I90" s="44"/>
      <c r="J90" s="47" t="s">
        <v>58</v>
      </c>
      <c r="K90" s="44"/>
      <c r="L90" s="44" t="s">
        <v>76</v>
      </c>
      <c r="M90" s="47"/>
      <c r="N90" s="48"/>
      <c r="O90" s="48" t="s">
        <v>83</v>
      </c>
      <c r="P90" s="48" t="s">
        <v>78</v>
      </c>
      <c r="Q90" s="44"/>
      <c r="R90" s="44"/>
      <c r="S90" s="153"/>
      <c r="T90" s="44" t="s">
        <v>58</v>
      </c>
      <c r="U90" s="44" t="s">
        <v>54</v>
      </c>
      <c r="V90" s="44" t="s">
        <v>79</v>
      </c>
      <c r="W90" s="49" t="s">
        <v>58</v>
      </c>
    </row>
    <row r="91" spans="2:23" x14ac:dyDescent="0.2">
      <c r="B91" s="43"/>
      <c r="C91" s="44"/>
      <c r="D91" s="44" t="s">
        <v>136</v>
      </c>
      <c r="E91" s="45"/>
      <c r="F91" s="45"/>
      <c r="G91" s="45" t="s">
        <v>58</v>
      </c>
      <c r="H91" s="45" t="s">
        <v>58</v>
      </c>
      <c r="I91" s="44"/>
      <c r="J91" s="47" t="s">
        <v>58</v>
      </c>
      <c r="K91" s="44"/>
      <c r="L91" s="44" t="s">
        <v>76</v>
      </c>
      <c r="M91" s="47"/>
      <c r="N91" s="48"/>
      <c r="O91" s="48" t="s">
        <v>83</v>
      </c>
      <c r="P91" s="48" t="s">
        <v>78</v>
      </c>
      <c r="Q91" s="44"/>
      <c r="R91" s="44"/>
      <c r="S91" s="153"/>
      <c r="T91" s="44" t="s">
        <v>58</v>
      </c>
      <c r="U91" s="44" t="s">
        <v>54</v>
      </c>
      <c r="V91" s="44" t="s">
        <v>79</v>
      </c>
      <c r="W91" s="49" t="s">
        <v>58</v>
      </c>
    </row>
    <row r="92" spans="2:23" x14ac:dyDescent="0.2">
      <c r="B92" s="43"/>
      <c r="C92" s="44"/>
      <c r="D92" s="44" t="s">
        <v>137</v>
      </c>
      <c r="E92" s="45"/>
      <c r="F92" s="45"/>
      <c r="G92" s="45" t="s">
        <v>58</v>
      </c>
      <c r="H92" s="45" t="s">
        <v>58</v>
      </c>
      <c r="I92" s="44"/>
      <c r="J92" s="47" t="s">
        <v>58</v>
      </c>
      <c r="K92" s="44"/>
      <c r="L92" s="44" t="s">
        <v>76</v>
      </c>
      <c r="M92" s="47"/>
      <c r="N92" s="48"/>
      <c r="O92" s="48" t="s">
        <v>77</v>
      </c>
      <c r="P92" s="48" t="s">
        <v>78</v>
      </c>
      <c r="Q92" s="44"/>
      <c r="R92" s="44"/>
      <c r="S92" s="153"/>
      <c r="T92" s="44" t="s">
        <v>58</v>
      </c>
      <c r="U92" s="44" t="s">
        <v>54</v>
      </c>
      <c r="V92" s="44" t="s">
        <v>79</v>
      </c>
      <c r="W92" s="49" t="s">
        <v>58</v>
      </c>
    </row>
    <row r="93" spans="2:23" x14ac:dyDescent="0.2">
      <c r="B93" s="43"/>
      <c r="C93" s="44"/>
      <c r="D93" s="44" t="s">
        <v>138</v>
      </c>
      <c r="E93" s="45"/>
      <c r="F93" s="45"/>
      <c r="G93" s="45" t="s">
        <v>58</v>
      </c>
      <c r="H93" s="45" t="s">
        <v>58</v>
      </c>
      <c r="I93" s="44"/>
      <c r="J93" s="47" t="s">
        <v>58</v>
      </c>
      <c r="K93" s="44"/>
      <c r="L93" s="44" t="s">
        <v>76</v>
      </c>
      <c r="M93" s="47"/>
      <c r="N93" s="48"/>
      <c r="O93" s="48" t="s">
        <v>77</v>
      </c>
      <c r="P93" s="48" t="s">
        <v>78</v>
      </c>
      <c r="Q93" s="44"/>
      <c r="R93" s="44"/>
      <c r="S93" s="153"/>
      <c r="T93" s="44" t="s">
        <v>58</v>
      </c>
      <c r="U93" s="44" t="s">
        <v>54</v>
      </c>
      <c r="V93" s="44" t="s">
        <v>79</v>
      </c>
      <c r="W93" s="49" t="s">
        <v>58</v>
      </c>
    </row>
    <row r="94" spans="2:23" x14ac:dyDescent="0.2">
      <c r="B94" s="43"/>
      <c r="C94" s="44"/>
      <c r="D94" s="44" t="s">
        <v>88</v>
      </c>
      <c r="E94" s="45"/>
      <c r="F94" s="45"/>
      <c r="G94" s="45" t="s">
        <v>58</v>
      </c>
      <c r="H94" s="45" t="s">
        <v>58</v>
      </c>
      <c r="I94" s="44"/>
      <c r="J94" s="47" t="s">
        <v>58</v>
      </c>
      <c r="K94" s="44"/>
      <c r="L94" s="44" t="s">
        <v>76</v>
      </c>
      <c r="M94" s="47"/>
      <c r="N94" s="48"/>
      <c r="O94" s="48" t="s">
        <v>90</v>
      </c>
      <c r="P94" s="48" t="s">
        <v>78</v>
      </c>
      <c r="Q94" s="44"/>
      <c r="R94" s="44"/>
      <c r="S94" s="153"/>
      <c r="T94" s="44" t="s">
        <v>58</v>
      </c>
      <c r="U94" s="44" t="s">
        <v>54</v>
      </c>
      <c r="V94" s="44" t="s">
        <v>91</v>
      </c>
      <c r="W94" s="71" t="s">
        <v>139</v>
      </c>
    </row>
    <row r="95" spans="2:23" x14ac:dyDescent="0.2">
      <c r="B95" s="43"/>
      <c r="C95" s="44"/>
      <c r="D95" s="44" t="s">
        <v>93</v>
      </c>
      <c r="E95" s="45"/>
      <c r="F95" s="45"/>
      <c r="G95" s="45" t="s">
        <v>58</v>
      </c>
      <c r="H95" s="45" t="s">
        <v>58</v>
      </c>
      <c r="I95" s="44"/>
      <c r="J95" s="47" t="s">
        <v>58</v>
      </c>
      <c r="K95" s="44"/>
      <c r="L95" s="44" t="s">
        <v>76</v>
      </c>
      <c r="M95" s="47"/>
      <c r="N95" s="48"/>
      <c r="O95" s="48" t="s">
        <v>90</v>
      </c>
      <c r="P95" s="48" t="s">
        <v>78</v>
      </c>
      <c r="Q95" s="44"/>
      <c r="R95" s="44"/>
      <c r="S95" s="153"/>
      <c r="T95" s="44" t="s">
        <v>58</v>
      </c>
      <c r="U95" s="44" t="s">
        <v>54</v>
      </c>
      <c r="V95" s="44" t="s">
        <v>91</v>
      </c>
      <c r="W95" s="49" t="s">
        <v>58</v>
      </c>
    </row>
    <row r="96" spans="2:23" x14ac:dyDescent="0.2">
      <c r="B96" s="43"/>
      <c r="C96" s="44"/>
      <c r="D96" s="44" t="s">
        <v>95</v>
      </c>
      <c r="E96" s="45"/>
      <c r="F96" s="45"/>
      <c r="G96" s="45" t="s">
        <v>58</v>
      </c>
      <c r="H96" s="45" t="s">
        <v>58</v>
      </c>
      <c r="I96" s="44"/>
      <c r="J96" s="47" t="s">
        <v>58</v>
      </c>
      <c r="K96" s="44"/>
      <c r="L96" s="44" t="s">
        <v>76</v>
      </c>
      <c r="M96" s="47"/>
      <c r="N96" s="48"/>
      <c r="O96" s="48" t="s">
        <v>96</v>
      </c>
      <c r="P96" s="48" t="s">
        <v>78</v>
      </c>
      <c r="Q96" s="44"/>
      <c r="R96" s="44"/>
      <c r="S96" s="153"/>
      <c r="T96" s="44" t="s">
        <v>58</v>
      </c>
      <c r="U96" s="44" t="s">
        <v>54</v>
      </c>
      <c r="V96" s="44" t="s">
        <v>91</v>
      </c>
      <c r="W96" s="49" t="s">
        <v>58</v>
      </c>
    </row>
    <row r="97" spans="2:23" x14ac:dyDescent="0.2">
      <c r="B97" s="43"/>
      <c r="C97" s="44"/>
      <c r="D97" s="44" t="s">
        <v>97</v>
      </c>
      <c r="E97" s="45"/>
      <c r="F97" s="45"/>
      <c r="G97" s="45" t="s">
        <v>58</v>
      </c>
      <c r="H97" s="45" t="s">
        <v>58</v>
      </c>
      <c r="I97" s="44"/>
      <c r="J97" s="47" t="s">
        <v>58</v>
      </c>
      <c r="K97" s="44"/>
      <c r="L97" s="44" t="s">
        <v>76</v>
      </c>
      <c r="M97" s="47"/>
      <c r="N97" s="48"/>
      <c r="O97" s="48" t="s">
        <v>98</v>
      </c>
      <c r="P97" s="48" t="s">
        <v>78</v>
      </c>
      <c r="Q97" s="44"/>
      <c r="R97" s="44"/>
      <c r="S97" s="153"/>
      <c r="T97" s="44" t="s">
        <v>58</v>
      </c>
      <c r="U97" s="44" t="s">
        <v>54</v>
      </c>
      <c r="V97" s="44" t="s">
        <v>91</v>
      </c>
      <c r="W97" s="49"/>
    </row>
    <row r="98" spans="2:23" x14ac:dyDescent="0.2">
      <c r="B98" s="43"/>
      <c r="C98" s="44"/>
      <c r="D98" s="44" t="s">
        <v>99</v>
      </c>
      <c r="E98" s="45"/>
      <c r="F98" s="45"/>
      <c r="G98" s="45" t="s">
        <v>58</v>
      </c>
      <c r="H98" s="45" t="s">
        <v>58</v>
      </c>
      <c r="I98" s="44"/>
      <c r="J98" s="47" t="s">
        <v>58</v>
      </c>
      <c r="K98" s="44"/>
      <c r="L98" s="44" t="s">
        <v>76</v>
      </c>
      <c r="M98" s="47"/>
      <c r="N98" s="48"/>
      <c r="O98" s="48" t="s">
        <v>98</v>
      </c>
      <c r="P98" s="48" t="s">
        <v>78</v>
      </c>
      <c r="Q98" s="44"/>
      <c r="R98" s="44"/>
      <c r="S98" s="153"/>
      <c r="T98" s="44" t="s">
        <v>58</v>
      </c>
      <c r="U98" s="44" t="s">
        <v>54</v>
      </c>
      <c r="V98" s="44" t="s">
        <v>91</v>
      </c>
      <c r="W98" s="49"/>
    </row>
    <row r="99" spans="2:23" ht="13.5" thickBot="1" x14ac:dyDescent="0.25">
      <c r="B99" s="50"/>
      <c r="C99" s="51"/>
      <c r="D99" s="51" t="s">
        <v>100</v>
      </c>
      <c r="E99" s="52"/>
      <c r="F99" s="52"/>
      <c r="G99" s="52" t="s">
        <v>58</v>
      </c>
      <c r="H99" s="52" t="s">
        <v>58</v>
      </c>
      <c r="I99" s="51"/>
      <c r="J99" s="53" t="s">
        <v>58</v>
      </c>
      <c r="K99" s="51"/>
      <c r="L99" s="51" t="s">
        <v>76</v>
      </c>
      <c r="M99" s="53"/>
      <c r="N99" s="54"/>
      <c r="O99" s="54" t="s">
        <v>101</v>
      </c>
      <c r="P99" s="54" t="s">
        <v>78</v>
      </c>
      <c r="Q99" s="51"/>
      <c r="R99" s="51"/>
      <c r="S99" s="154"/>
      <c r="T99" s="51" t="s">
        <v>58</v>
      </c>
      <c r="U99" s="51" t="s">
        <v>54</v>
      </c>
      <c r="V99" s="51" t="s">
        <v>91</v>
      </c>
      <c r="W99" s="55"/>
    </row>
    <row r="100" spans="2:23" ht="38.25" x14ac:dyDescent="0.2">
      <c r="B100" s="31" t="s">
        <v>43</v>
      </c>
      <c r="C100" s="74" t="s">
        <v>159</v>
      </c>
      <c r="D100" s="32" t="s">
        <v>44</v>
      </c>
      <c r="E100" s="33">
        <v>45062</v>
      </c>
      <c r="F100" s="33">
        <v>45287</v>
      </c>
      <c r="G100" s="37">
        <v>45078</v>
      </c>
      <c r="H100" s="33">
        <v>45657</v>
      </c>
      <c r="I100" s="35" t="s">
        <v>265</v>
      </c>
      <c r="J100" s="56">
        <v>2000</v>
      </c>
      <c r="K100" s="32" t="s">
        <v>48</v>
      </c>
      <c r="L100" s="32" t="s">
        <v>49</v>
      </c>
      <c r="M100" s="34">
        <f>420/365</f>
        <v>1.1506849315068493</v>
      </c>
      <c r="N100" s="35" t="s">
        <v>50</v>
      </c>
      <c r="O100" s="35"/>
      <c r="P100" s="35"/>
      <c r="Q100" s="32" t="s">
        <v>157</v>
      </c>
      <c r="R100" s="149" t="s">
        <v>278</v>
      </c>
      <c r="S100" s="32"/>
      <c r="T100" s="32" t="s">
        <v>53</v>
      </c>
      <c r="U100" s="32" t="s">
        <v>158</v>
      </c>
      <c r="V100" s="32" t="s">
        <v>55</v>
      </c>
      <c r="W100" s="36" t="s">
        <v>266</v>
      </c>
    </row>
    <row r="101" spans="2:23" x14ac:dyDescent="0.2">
      <c r="B101" s="20"/>
      <c r="C101" s="15"/>
      <c r="D101" s="15" t="s">
        <v>60</v>
      </c>
      <c r="E101" s="37"/>
      <c r="F101" s="37"/>
      <c r="G101" s="37" t="s">
        <v>58</v>
      </c>
      <c r="H101" s="37" t="s">
        <v>58</v>
      </c>
      <c r="I101" s="37" t="s">
        <v>58</v>
      </c>
      <c r="J101" s="16">
        <v>2000</v>
      </c>
      <c r="K101" s="15" t="s">
        <v>48</v>
      </c>
      <c r="L101" s="15" t="s">
        <v>49</v>
      </c>
      <c r="M101" s="16">
        <v>0</v>
      </c>
      <c r="N101" s="39" t="s">
        <v>50</v>
      </c>
      <c r="O101" s="39"/>
      <c r="P101" s="39"/>
      <c r="Q101" s="15"/>
      <c r="R101" s="150"/>
      <c r="S101" s="15"/>
      <c r="T101" s="15" t="s">
        <v>58</v>
      </c>
      <c r="U101" s="15" t="s">
        <v>158</v>
      </c>
      <c r="V101" s="15" t="s">
        <v>55</v>
      </c>
      <c r="W101" s="40" t="s">
        <v>58</v>
      </c>
    </row>
    <row r="102" spans="2:23" x14ac:dyDescent="0.2">
      <c r="B102" s="20"/>
      <c r="C102" s="15"/>
      <c r="D102" s="15" t="s">
        <v>61</v>
      </c>
      <c r="E102" s="37"/>
      <c r="F102" s="37"/>
      <c r="G102" s="37" t="s">
        <v>58</v>
      </c>
      <c r="H102" s="37" t="s">
        <v>58</v>
      </c>
      <c r="I102" s="37" t="s">
        <v>58</v>
      </c>
      <c r="J102" s="16">
        <v>500</v>
      </c>
      <c r="K102" s="15" t="s">
        <v>48</v>
      </c>
      <c r="L102" s="15" t="s">
        <v>49</v>
      </c>
      <c r="M102" s="16">
        <v>0</v>
      </c>
      <c r="N102" s="39" t="s">
        <v>50</v>
      </c>
      <c r="O102" s="39"/>
      <c r="P102" s="39"/>
      <c r="Q102" s="15"/>
      <c r="R102" s="150"/>
      <c r="S102" s="15"/>
      <c r="T102" s="15" t="s">
        <v>58</v>
      </c>
      <c r="U102" s="15" t="s">
        <v>158</v>
      </c>
      <c r="V102" s="15" t="s">
        <v>55</v>
      </c>
      <c r="W102" s="40" t="s">
        <v>58</v>
      </c>
    </row>
    <row r="103" spans="2:23" x14ac:dyDescent="0.2">
      <c r="B103" s="20"/>
      <c r="C103" s="15"/>
      <c r="D103" s="15" t="s">
        <v>63</v>
      </c>
      <c r="E103" s="37"/>
      <c r="F103" s="37"/>
      <c r="G103" s="37" t="s">
        <v>58</v>
      </c>
      <c r="H103" s="37" t="s">
        <v>58</v>
      </c>
      <c r="I103" s="37" t="s">
        <v>58</v>
      </c>
      <c r="J103" s="16">
        <v>500</v>
      </c>
      <c r="K103" s="15" t="s">
        <v>48</v>
      </c>
      <c r="L103" s="15" t="s">
        <v>49</v>
      </c>
      <c r="M103" s="16">
        <v>0</v>
      </c>
      <c r="N103" s="39" t="s">
        <v>50</v>
      </c>
      <c r="O103" s="39"/>
      <c r="P103" s="39"/>
      <c r="Q103" s="15"/>
      <c r="R103" s="150"/>
      <c r="S103" s="15"/>
      <c r="T103" s="15" t="s">
        <v>58</v>
      </c>
      <c r="U103" s="15" t="s">
        <v>158</v>
      </c>
      <c r="V103" s="15" t="s">
        <v>55</v>
      </c>
      <c r="W103" s="40" t="s">
        <v>58</v>
      </c>
    </row>
    <row r="104" spans="2:23" ht="12.75" customHeight="1" x14ac:dyDescent="0.2">
      <c r="B104" s="20"/>
      <c r="C104" s="15"/>
      <c r="D104" s="15" t="s">
        <v>57</v>
      </c>
      <c r="E104" s="37"/>
      <c r="F104" s="37"/>
      <c r="G104" s="37" t="s">
        <v>58</v>
      </c>
      <c r="H104" s="37" t="s">
        <v>58</v>
      </c>
      <c r="I104" s="37" t="s">
        <v>58</v>
      </c>
      <c r="J104" s="16">
        <v>1000</v>
      </c>
      <c r="K104" s="15" t="s">
        <v>48</v>
      </c>
      <c r="L104" s="15" t="s">
        <v>49</v>
      </c>
      <c r="M104" s="16">
        <v>0</v>
      </c>
      <c r="N104" s="39" t="s">
        <v>50</v>
      </c>
      <c r="O104" s="39"/>
      <c r="P104" s="39"/>
      <c r="Q104" s="15"/>
      <c r="R104" s="150"/>
      <c r="S104" s="63"/>
      <c r="T104" s="15" t="s">
        <v>58</v>
      </c>
      <c r="U104" s="15" t="s">
        <v>158</v>
      </c>
      <c r="V104" s="15" t="s">
        <v>55</v>
      </c>
      <c r="W104" s="40" t="s">
        <v>58</v>
      </c>
    </row>
    <row r="105" spans="2:23" x14ac:dyDescent="0.2">
      <c r="B105" s="20"/>
      <c r="C105" s="15"/>
      <c r="D105" s="15" t="s">
        <v>64</v>
      </c>
      <c r="E105" s="37"/>
      <c r="F105" s="37"/>
      <c r="G105" s="37" t="s">
        <v>58</v>
      </c>
      <c r="H105" s="37" t="s">
        <v>58</v>
      </c>
      <c r="I105" s="37" t="s">
        <v>58</v>
      </c>
      <c r="J105" s="16">
        <v>0</v>
      </c>
      <c r="K105" s="15" t="s">
        <v>48</v>
      </c>
      <c r="L105" s="15" t="s">
        <v>49</v>
      </c>
      <c r="M105" s="16">
        <v>0</v>
      </c>
      <c r="N105" s="39" t="s">
        <v>50</v>
      </c>
      <c r="O105" s="39"/>
      <c r="P105" s="39"/>
      <c r="Q105" s="15"/>
      <c r="R105" s="150"/>
      <c r="S105" s="63"/>
      <c r="T105" s="15" t="s">
        <v>58</v>
      </c>
      <c r="U105" s="15" t="s">
        <v>158</v>
      </c>
      <c r="V105" s="15" t="s">
        <v>55</v>
      </c>
      <c r="W105" s="40" t="s">
        <v>58</v>
      </c>
    </row>
    <row r="106" spans="2:23" x14ac:dyDescent="0.2">
      <c r="B106" s="20"/>
      <c r="C106" s="15"/>
      <c r="D106" s="15" t="s">
        <v>71</v>
      </c>
      <c r="E106" s="37"/>
      <c r="F106" s="37"/>
      <c r="G106" s="37" t="s">
        <v>58</v>
      </c>
      <c r="H106" s="37" t="s">
        <v>58</v>
      </c>
      <c r="I106" s="37" t="s">
        <v>58</v>
      </c>
      <c r="J106" s="16">
        <v>80000</v>
      </c>
      <c r="K106" s="15" t="s">
        <v>73</v>
      </c>
      <c r="L106" s="15" t="s">
        <v>49</v>
      </c>
      <c r="M106" s="16">
        <v>0</v>
      </c>
      <c r="N106" s="39" t="s">
        <v>50</v>
      </c>
      <c r="O106" s="39"/>
      <c r="P106" s="39"/>
      <c r="Q106" s="15"/>
      <c r="R106" s="151"/>
      <c r="S106" s="63"/>
      <c r="T106" s="15" t="s">
        <v>58</v>
      </c>
      <c r="U106" s="15" t="s">
        <v>158</v>
      </c>
      <c r="V106" s="15" t="s">
        <v>55</v>
      </c>
      <c r="W106" s="40" t="s">
        <v>58</v>
      </c>
    </row>
    <row r="107" spans="2:23" ht="25.5" x14ac:dyDescent="0.2">
      <c r="B107" s="43"/>
      <c r="C107" s="44"/>
      <c r="D107" s="44" t="s">
        <v>74</v>
      </c>
      <c r="E107" s="45"/>
      <c r="F107" s="45"/>
      <c r="G107" s="45" t="s">
        <v>58</v>
      </c>
      <c r="H107" s="45" t="s">
        <v>58</v>
      </c>
      <c r="I107" s="45" t="s">
        <v>58</v>
      </c>
      <c r="J107" s="47" t="s">
        <v>75</v>
      </c>
      <c r="K107" s="44"/>
      <c r="L107" s="44" t="s">
        <v>76</v>
      </c>
      <c r="M107" s="44"/>
      <c r="N107" s="48"/>
      <c r="O107" s="65">
        <v>0.1038</v>
      </c>
      <c r="P107" s="48" t="s">
        <v>78</v>
      </c>
      <c r="Q107" s="44"/>
      <c r="R107" s="69"/>
      <c r="S107" s="152" t="s">
        <v>264</v>
      </c>
      <c r="T107" s="44" t="s">
        <v>58</v>
      </c>
      <c r="U107" s="44" t="s">
        <v>158</v>
      </c>
      <c r="V107" s="44" t="s">
        <v>79</v>
      </c>
      <c r="W107" s="71" t="s">
        <v>267</v>
      </c>
    </row>
    <row r="108" spans="2:23" x14ac:dyDescent="0.2">
      <c r="B108" s="43"/>
      <c r="C108" s="44"/>
      <c r="D108" s="44" t="s">
        <v>81</v>
      </c>
      <c r="E108" s="45"/>
      <c r="F108" s="45"/>
      <c r="G108" s="45" t="s">
        <v>58</v>
      </c>
      <c r="H108" s="45" t="s">
        <v>58</v>
      </c>
      <c r="I108" s="45" t="s">
        <v>58</v>
      </c>
      <c r="J108" s="47" t="s">
        <v>58</v>
      </c>
      <c r="K108" s="44"/>
      <c r="L108" s="44" t="s">
        <v>76</v>
      </c>
      <c r="M108" s="44"/>
      <c r="N108" s="48"/>
      <c r="O108" s="65">
        <v>0.1038</v>
      </c>
      <c r="P108" s="48" t="s">
        <v>78</v>
      </c>
      <c r="Q108" s="44"/>
      <c r="R108" s="69"/>
      <c r="S108" s="153"/>
      <c r="T108" s="44" t="s">
        <v>58</v>
      </c>
      <c r="U108" s="44" t="s">
        <v>158</v>
      </c>
      <c r="V108" s="44" t="s">
        <v>79</v>
      </c>
      <c r="W108" s="49" t="s">
        <v>58</v>
      </c>
    </row>
    <row r="109" spans="2:23" x14ac:dyDescent="0.2">
      <c r="B109" s="43"/>
      <c r="C109" s="44"/>
      <c r="D109" s="44" t="s">
        <v>82</v>
      </c>
      <c r="E109" s="45"/>
      <c r="F109" s="45"/>
      <c r="G109" s="45" t="s">
        <v>58</v>
      </c>
      <c r="H109" s="45" t="s">
        <v>58</v>
      </c>
      <c r="I109" s="45" t="s">
        <v>58</v>
      </c>
      <c r="J109" s="47" t="s">
        <v>58</v>
      </c>
      <c r="K109" s="44"/>
      <c r="L109" s="44" t="s">
        <v>76</v>
      </c>
      <c r="M109" s="44"/>
      <c r="N109" s="48"/>
      <c r="O109" s="65">
        <v>5.1900000000000002E-2</v>
      </c>
      <c r="P109" s="48" t="s">
        <v>78</v>
      </c>
      <c r="Q109" s="44"/>
      <c r="R109" s="69"/>
      <c r="S109" s="153"/>
      <c r="T109" s="44" t="s">
        <v>58</v>
      </c>
      <c r="U109" s="44" t="s">
        <v>158</v>
      </c>
      <c r="V109" s="44" t="s">
        <v>79</v>
      </c>
      <c r="W109" s="49" t="s">
        <v>58</v>
      </c>
    </row>
    <row r="110" spans="2:23" x14ac:dyDescent="0.2">
      <c r="B110" s="43"/>
      <c r="C110" s="44"/>
      <c r="D110" s="44" t="s">
        <v>84</v>
      </c>
      <c r="E110" s="45"/>
      <c r="F110" s="45"/>
      <c r="G110" s="45" t="s">
        <v>58</v>
      </c>
      <c r="H110" s="45" t="s">
        <v>58</v>
      </c>
      <c r="I110" s="45" t="s">
        <v>58</v>
      </c>
      <c r="J110" s="47" t="s">
        <v>58</v>
      </c>
      <c r="K110" s="44"/>
      <c r="L110" s="44" t="s">
        <v>76</v>
      </c>
      <c r="M110" s="44"/>
      <c r="N110" s="48"/>
      <c r="O110" s="65">
        <v>0.1038</v>
      </c>
      <c r="P110" s="48" t="s">
        <v>78</v>
      </c>
      <c r="Q110" s="44"/>
      <c r="R110" s="69"/>
      <c r="S110" s="153"/>
      <c r="T110" s="44" t="s">
        <v>58</v>
      </c>
      <c r="U110" s="44" t="s">
        <v>158</v>
      </c>
      <c r="V110" s="44" t="s">
        <v>79</v>
      </c>
      <c r="W110" s="49" t="s">
        <v>58</v>
      </c>
    </row>
    <row r="111" spans="2:23" x14ac:dyDescent="0.2">
      <c r="B111" s="43"/>
      <c r="C111" s="44"/>
      <c r="D111" s="44" t="s">
        <v>85</v>
      </c>
      <c r="E111" s="45"/>
      <c r="F111" s="45"/>
      <c r="G111" s="45" t="s">
        <v>58</v>
      </c>
      <c r="H111" s="45" t="s">
        <v>58</v>
      </c>
      <c r="I111" s="45" t="s">
        <v>58</v>
      </c>
      <c r="J111" s="47" t="s">
        <v>58</v>
      </c>
      <c r="K111" s="44"/>
      <c r="L111" s="44" t="s">
        <v>76</v>
      </c>
      <c r="M111" s="44"/>
      <c r="N111" s="48"/>
      <c r="O111" s="65">
        <v>5.1900000000000002E-2</v>
      </c>
      <c r="P111" s="48" t="s">
        <v>78</v>
      </c>
      <c r="Q111" s="44"/>
      <c r="R111" s="69"/>
      <c r="S111" s="153"/>
      <c r="T111" s="44" t="s">
        <v>58</v>
      </c>
      <c r="U111" s="44" t="s">
        <v>158</v>
      </c>
      <c r="V111" s="44" t="s">
        <v>79</v>
      </c>
      <c r="W111" s="49" t="s">
        <v>58</v>
      </c>
    </row>
    <row r="112" spans="2:23" x14ac:dyDescent="0.2">
      <c r="B112" s="43"/>
      <c r="C112" s="44"/>
      <c r="D112" s="44" t="s">
        <v>87</v>
      </c>
      <c r="E112" s="45"/>
      <c r="F112" s="45"/>
      <c r="G112" s="45" t="s">
        <v>58</v>
      </c>
      <c r="H112" s="45" t="s">
        <v>58</v>
      </c>
      <c r="I112" s="45" t="s">
        <v>58</v>
      </c>
      <c r="J112" s="47" t="s">
        <v>58</v>
      </c>
      <c r="K112" s="44"/>
      <c r="L112" s="44" t="s">
        <v>76</v>
      </c>
      <c r="M112" s="44"/>
      <c r="N112" s="48"/>
      <c r="O112" s="65">
        <v>5.1900000000000002E-2</v>
      </c>
      <c r="P112" s="48" t="s">
        <v>78</v>
      </c>
      <c r="Q112" s="44"/>
      <c r="R112" s="69"/>
      <c r="S112" s="153"/>
      <c r="T112" s="44" t="s">
        <v>58</v>
      </c>
      <c r="U112" s="44" t="s">
        <v>158</v>
      </c>
      <c r="V112" s="44" t="s">
        <v>79</v>
      </c>
      <c r="W112" s="49" t="s">
        <v>58</v>
      </c>
    </row>
    <row r="113" spans="2:23" ht="34.5" customHeight="1" x14ac:dyDescent="0.2">
      <c r="B113" s="43"/>
      <c r="C113" s="44"/>
      <c r="D113" s="44" t="s">
        <v>88</v>
      </c>
      <c r="E113" s="45"/>
      <c r="F113" s="45"/>
      <c r="G113" s="45" t="s">
        <v>262</v>
      </c>
      <c r="H113" s="45" t="s">
        <v>58</v>
      </c>
      <c r="I113" s="44" t="s">
        <v>268</v>
      </c>
      <c r="J113" s="47" t="s">
        <v>58</v>
      </c>
      <c r="K113" s="44"/>
      <c r="L113" s="44" t="s">
        <v>76</v>
      </c>
      <c r="M113" s="44"/>
      <c r="N113" s="48"/>
      <c r="O113" s="65">
        <v>1.0633999999999999</v>
      </c>
      <c r="P113" s="48" t="s">
        <v>78</v>
      </c>
      <c r="Q113" s="44"/>
      <c r="R113" s="69"/>
      <c r="S113" s="153"/>
      <c r="T113" s="44" t="s">
        <v>58</v>
      </c>
      <c r="U113" s="44" t="s">
        <v>158</v>
      </c>
      <c r="V113" s="44" t="s">
        <v>91</v>
      </c>
      <c r="W113" s="71" t="s">
        <v>269</v>
      </c>
    </row>
    <row r="114" spans="2:23" ht="38.25" x14ac:dyDescent="0.2">
      <c r="B114" s="43"/>
      <c r="C114" s="44"/>
      <c r="D114" s="44" t="s">
        <v>93</v>
      </c>
      <c r="E114" s="45"/>
      <c r="F114" s="45"/>
      <c r="G114" s="45">
        <v>45078</v>
      </c>
      <c r="H114" s="45" t="s">
        <v>58</v>
      </c>
      <c r="I114" s="48" t="s">
        <v>265</v>
      </c>
      <c r="J114" s="44" t="s">
        <v>58</v>
      </c>
      <c r="K114" s="44"/>
      <c r="L114" s="44" t="s">
        <v>76</v>
      </c>
      <c r="M114" s="44"/>
      <c r="N114" s="48"/>
      <c r="O114" s="65">
        <v>1.0633999999999999</v>
      </c>
      <c r="P114" s="48" t="s">
        <v>78</v>
      </c>
      <c r="Q114" s="44"/>
      <c r="R114" s="69"/>
      <c r="S114" s="153"/>
      <c r="T114" s="44" t="s">
        <v>58</v>
      </c>
      <c r="U114" s="44" t="s">
        <v>158</v>
      </c>
      <c r="V114" s="44" t="s">
        <v>91</v>
      </c>
      <c r="W114" s="118" t="s">
        <v>266</v>
      </c>
    </row>
    <row r="115" spans="2:23" x14ac:dyDescent="0.2">
      <c r="B115" s="43"/>
      <c r="C115" s="44"/>
      <c r="D115" s="44" t="s">
        <v>95</v>
      </c>
      <c r="E115" s="45"/>
      <c r="F115" s="45"/>
      <c r="G115" s="45" t="s">
        <v>58</v>
      </c>
      <c r="H115" s="45" t="s">
        <v>58</v>
      </c>
      <c r="I115" s="45" t="s">
        <v>58</v>
      </c>
      <c r="J115" s="44" t="s">
        <v>58</v>
      </c>
      <c r="K115" s="44"/>
      <c r="L115" s="44" t="s">
        <v>76</v>
      </c>
      <c r="M115" s="44"/>
      <c r="N115" s="48"/>
      <c r="O115" s="65">
        <f>O114*2</f>
        <v>2.1267999999999998</v>
      </c>
      <c r="P115" s="48" t="s">
        <v>78</v>
      </c>
      <c r="Q115" s="44"/>
      <c r="R115" s="69"/>
      <c r="S115" s="153"/>
      <c r="T115" s="44" t="s">
        <v>58</v>
      </c>
      <c r="U115" s="44" t="s">
        <v>158</v>
      </c>
      <c r="V115" s="44" t="s">
        <v>91</v>
      </c>
      <c r="W115" s="49" t="s">
        <v>58</v>
      </c>
    </row>
    <row r="116" spans="2:23" ht="15" customHeight="1" x14ac:dyDescent="0.2">
      <c r="B116" s="43"/>
      <c r="C116" s="44"/>
      <c r="D116" s="44" t="s">
        <v>97</v>
      </c>
      <c r="E116" s="45"/>
      <c r="F116" s="45"/>
      <c r="G116" s="45" t="s">
        <v>58</v>
      </c>
      <c r="H116" s="45" t="s">
        <v>58</v>
      </c>
      <c r="I116" s="45" t="s">
        <v>58</v>
      </c>
      <c r="J116" s="44" t="s">
        <v>58</v>
      </c>
      <c r="K116" s="44"/>
      <c r="L116" s="44" t="s">
        <v>76</v>
      </c>
      <c r="M116" s="44"/>
      <c r="N116" s="48"/>
      <c r="O116" s="65">
        <v>4.2309999999999999</v>
      </c>
      <c r="P116" s="48" t="s">
        <v>78</v>
      </c>
      <c r="Q116" s="44"/>
      <c r="R116" s="69"/>
      <c r="S116" s="153"/>
      <c r="T116" s="44" t="s">
        <v>58</v>
      </c>
      <c r="U116" s="44" t="s">
        <v>158</v>
      </c>
      <c r="V116" s="44" t="s">
        <v>91</v>
      </c>
      <c r="W116" s="49" t="s">
        <v>58</v>
      </c>
    </row>
    <row r="117" spans="2:23" ht="12.75" customHeight="1" x14ac:dyDescent="0.2">
      <c r="B117" s="43"/>
      <c r="C117" s="44"/>
      <c r="D117" s="44" t="s">
        <v>99</v>
      </c>
      <c r="E117" s="45"/>
      <c r="F117" s="45"/>
      <c r="G117" s="45" t="s">
        <v>58</v>
      </c>
      <c r="H117" s="45" t="s">
        <v>58</v>
      </c>
      <c r="I117" s="45" t="s">
        <v>58</v>
      </c>
      <c r="J117" s="44" t="s">
        <v>58</v>
      </c>
      <c r="K117" s="44"/>
      <c r="L117" s="44" t="s">
        <v>76</v>
      </c>
      <c r="M117" s="44"/>
      <c r="N117" s="48"/>
      <c r="O117" s="65">
        <v>11.731400000000001</v>
      </c>
      <c r="P117" s="48" t="s">
        <v>78</v>
      </c>
      <c r="Q117" s="44"/>
      <c r="R117" s="69"/>
      <c r="S117" s="153"/>
      <c r="T117" s="44" t="s">
        <v>58</v>
      </c>
      <c r="U117" s="44" t="s">
        <v>158</v>
      </c>
      <c r="V117" s="44" t="s">
        <v>91</v>
      </c>
      <c r="W117" s="49" t="s">
        <v>58</v>
      </c>
    </row>
    <row r="118" spans="2:23" ht="13.5" thickBot="1" x14ac:dyDescent="0.25">
      <c r="B118" s="50"/>
      <c r="C118" s="51"/>
      <c r="D118" s="51" t="s">
        <v>100</v>
      </c>
      <c r="E118" s="52"/>
      <c r="F118" s="52"/>
      <c r="G118" s="52" t="s">
        <v>58</v>
      </c>
      <c r="H118" s="52" t="s">
        <v>58</v>
      </c>
      <c r="I118" s="45" t="s">
        <v>58</v>
      </c>
      <c r="J118" s="51" t="s">
        <v>58</v>
      </c>
      <c r="K118" s="51"/>
      <c r="L118" s="51" t="s">
        <v>76</v>
      </c>
      <c r="M118" s="51"/>
      <c r="N118" s="54"/>
      <c r="O118" s="72">
        <v>11.731400000000001</v>
      </c>
      <c r="P118" s="54" t="s">
        <v>78</v>
      </c>
      <c r="Q118" s="51"/>
      <c r="R118" s="73"/>
      <c r="S118" s="154"/>
      <c r="T118" s="51" t="s">
        <v>58</v>
      </c>
      <c r="U118" s="51" t="s">
        <v>158</v>
      </c>
      <c r="V118" s="51" t="s">
        <v>91</v>
      </c>
      <c r="W118" s="49" t="s">
        <v>58</v>
      </c>
    </row>
    <row r="119" spans="2:23" ht="13.5" customHeight="1" x14ac:dyDescent="0.2">
      <c r="B119" s="31" t="s">
        <v>43</v>
      </c>
      <c r="C119" s="74" t="s">
        <v>179</v>
      </c>
      <c r="D119" s="32" t="s">
        <v>44</v>
      </c>
      <c r="E119" s="33">
        <v>43819</v>
      </c>
      <c r="F119" s="33">
        <v>45597</v>
      </c>
      <c r="G119" s="85" t="s">
        <v>262</v>
      </c>
      <c r="H119" s="85">
        <v>45657</v>
      </c>
      <c r="I119" s="32" t="s">
        <v>46</v>
      </c>
      <c r="J119" s="15" t="s">
        <v>154</v>
      </c>
      <c r="K119" s="15" t="s">
        <v>48</v>
      </c>
      <c r="L119" s="38" t="s">
        <v>49</v>
      </c>
      <c r="M119" s="86">
        <f>366.45/365</f>
        <v>1.003972602739726</v>
      </c>
      <c r="N119" s="79" t="s">
        <v>50</v>
      </c>
      <c r="O119" s="39"/>
      <c r="P119" s="39"/>
      <c r="Q119" s="39" t="s">
        <v>160</v>
      </c>
      <c r="R119" s="165" t="s">
        <v>279</v>
      </c>
      <c r="S119" s="39"/>
      <c r="T119" s="32" t="s">
        <v>53</v>
      </c>
      <c r="U119" s="15" t="s">
        <v>54</v>
      </c>
      <c r="V119" s="32" t="s">
        <v>55</v>
      </c>
      <c r="W119" s="36" t="s">
        <v>263</v>
      </c>
    </row>
    <row r="120" spans="2:23" x14ac:dyDescent="0.2">
      <c r="B120" s="20"/>
      <c r="C120" s="15"/>
      <c r="D120" s="15" t="s">
        <v>57</v>
      </c>
      <c r="E120" s="37"/>
      <c r="F120" s="37"/>
      <c r="G120" s="37" t="s">
        <v>58</v>
      </c>
      <c r="H120" s="37" t="s">
        <v>58</v>
      </c>
      <c r="I120" s="63"/>
      <c r="J120" s="15" t="s">
        <v>162</v>
      </c>
      <c r="K120" s="15" t="s">
        <v>48</v>
      </c>
      <c r="L120" s="38" t="s">
        <v>49</v>
      </c>
      <c r="M120" s="16">
        <v>0</v>
      </c>
      <c r="N120" s="79" t="s">
        <v>50</v>
      </c>
      <c r="O120" s="39"/>
      <c r="P120" s="39"/>
      <c r="Q120" s="39"/>
      <c r="R120" s="150"/>
      <c r="S120" s="39"/>
      <c r="T120" s="15" t="s">
        <v>58</v>
      </c>
      <c r="U120" s="15" t="s">
        <v>54</v>
      </c>
      <c r="V120" s="15" t="s">
        <v>55</v>
      </c>
      <c r="W120" s="40" t="s">
        <v>58</v>
      </c>
    </row>
    <row r="121" spans="2:23" x14ac:dyDescent="0.2">
      <c r="B121" s="20"/>
      <c r="C121" s="15"/>
      <c r="D121" s="38" t="s">
        <v>60</v>
      </c>
      <c r="E121" s="37"/>
      <c r="F121" s="37"/>
      <c r="G121" s="37" t="s">
        <v>58</v>
      </c>
      <c r="H121" s="37" t="s">
        <v>58</v>
      </c>
      <c r="I121" s="63"/>
      <c r="J121" s="15" t="s">
        <v>154</v>
      </c>
      <c r="K121" s="15" t="s">
        <v>48</v>
      </c>
      <c r="L121" s="38" t="s">
        <v>49</v>
      </c>
      <c r="M121" s="16">
        <v>0</v>
      </c>
      <c r="N121" s="79" t="s">
        <v>50</v>
      </c>
      <c r="O121" s="39"/>
      <c r="P121" s="39"/>
      <c r="Q121" s="39"/>
      <c r="R121" s="150"/>
      <c r="S121" s="39"/>
      <c r="T121" s="15" t="s">
        <v>58</v>
      </c>
      <c r="U121" s="15" t="s">
        <v>54</v>
      </c>
      <c r="V121" s="15" t="s">
        <v>55</v>
      </c>
      <c r="W121" s="40" t="s">
        <v>58</v>
      </c>
    </row>
    <row r="122" spans="2:23" x14ac:dyDescent="0.2">
      <c r="B122" s="20"/>
      <c r="C122" s="15"/>
      <c r="D122" s="15" t="s">
        <v>61</v>
      </c>
      <c r="E122" s="37"/>
      <c r="F122" s="37"/>
      <c r="G122" s="37" t="s">
        <v>58</v>
      </c>
      <c r="H122" s="37" t="s">
        <v>58</v>
      </c>
      <c r="I122" s="63"/>
      <c r="J122" s="15" t="s">
        <v>126</v>
      </c>
      <c r="K122" s="15" t="s">
        <v>48</v>
      </c>
      <c r="L122" s="38" t="s">
        <v>49</v>
      </c>
      <c r="M122" s="16">
        <v>0</v>
      </c>
      <c r="N122" s="79" t="s">
        <v>50</v>
      </c>
      <c r="O122" s="39"/>
      <c r="P122" s="39"/>
      <c r="Q122" s="39"/>
      <c r="R122" s="150"/>
      <c r="S122" s="39"/>
      <c r="T122" s="15" t="s">
        <v>58</v>
      </c>
      <c r="U122" s="15" t="s">
        <v>54</v>
      </c>
      <c r="V122" s="15" t="s">
        <v>55</v>
      </c>
      <c r="W122" s="40" t="s">
        <v>58</v>
      </c>
    </row>
    <row r="123" spans="2:23" ht="12.75" customHeight="1" x14ac:dyDescent="0.2">
      <c r="B123" s="20"/>
      <c r="C123" s="15"/>
      <c r="D123" s="15" t="s">
        <v>63</v>
      </c>
      <c r="E123" s="37"/>
      <c r="F123" s="37"/>
      <c r="G123" s="37" t="s">
        <v>58</v>
      </c>
      <c r="H123" s="37" t="s">
        <v>58</v>
      </c>
      <c r="I123" s="63"/>
      <c r="J123" s="15" t="s">
        <v>126</v>
      </c>
      <c r="K123" s="15" t="s">
        <v>48</v>
      </c>
      <c r="L123" s="38" t="s">
        <v>49</v>
      </c>
      <c r="M123" s="16">
        <v>0</v>
      </c>
      <c r="N123" s="79" t="s">
        <v>50</v>
      </c>
      <c r="O123" s="39"/>
      <c r="P123" s="39"/>
      <c r="Q123" s="39"/>
      <c r="R123" s="150"/>
      <c r="S123" s="39"/>
      <c r="T123" s="15" t="s">
        <v>58</v>
      </c>
      <c r="U123" s="15" t="s">
        <v>54</v>
      </c>
      <c r="V123" s="15" t="s">
        <v>55</v>
      </c>
      <c r="W123" s="40" t="s">
        <v>58</v>
      </c>
    </row>
    <row r="124" spans="2:23" x14ac:dyDescent="0.2">
      <c r="B124" s="20"/>
      <c r="C124" s="15"/>
      <c r="D124" s="15" t="s">
        <v>71</v>
      </c>
      <c r="E124" s="37"/>
      <c r="F124" s="37"/>
      <c r="G124" s="37" t="s">
        <v>58</v>
      </c>
      <c r="H124" s="37" t="s">
        <v>58</v>
      </c>
      <c r="I124" s="63"/>
      <c r="J124" s="15" t="s">
        <v>163</v>
      </c>
      <c r="K124" s="15" t="s">
        <v>73</v>
      </c>
      <c r="L124" s="38" t="s">
        <v>49</v>
      </c>
      <c r="M124" s="16">
        <v>0</v>
      </c>
      <c r="N124" s="79" t="s">
        <v>50</v>
      </c>
      <c r="O124" s="39"/>
      <c r="P124" s="39"/>
      <c r="Q124" s="39"/>
      <c r="R124" s="151"/>
      <c r="S124" s="39"/>
      <c r="T124" s="15" t="s">
        <v>58</v>
      </c>
      <c r="U124" s="15" t="s">
        <v>54</v>
      </c>
      <c r="V124" s="63" t="s">
        <v>55</v>
      </c>
      <c r="W124" s="40" t="s">
        <v>58</v>
      </c>
    </row>
    <row r="125" spans="2:23" ht="13.5" customHeight="1" x14ac:dyDescent="0.2">
      <c r="B125" s="20"/>
      <c r="C125" s="15"/>
      <c r="D125" s="38" t="s">
        <v>44</v>
      </c>
      <c r="E125" s="37"/>
      <c r="F125" s="37"/>
      <c r="G125" s="85">
        <v>45658</v>
      </c>
      <c r="H125" s="85">
        <v>46387</v>
      </c>
      <c r="I125" s="63"/>
      <c r="J125" s="15" t="s">
        <v>164</v>
      </c>
      <c r="K125" s="15" t="s">
        <v>48</v>
      </c>
      <c r="L125" s="38" t="s">
        <v>49</v>
      </c>
      <c r="M125" s="86">
        <f>366.45/365</f>
        <v>1.003972602739726</v>
      </c>
      <c r="N125" s="79" t="s">
        <v>50</v>
      </c>
      <c r="O125" s="39"/>
      <c r="P125" s="39"/>
      <c r="Q125" s="39" t="s">
        <v>160</v>
      </c>
      <c r="R125" s="165" t="s">
        <v>279</v>
      </c>
      <c r="S125" s="39"/>
      <c r="T125" s="15" t="s">
        <v>58</v>
      </c>
      <c r="U125" s="15" t="s">
        <v>54</v>
      </c>
      <c r="V125" s="15" t="s">
        <v>55</v>
      </c>
      <c r="W125" s="40"/>
    </row>
    <row r="126" spans="2:23" x14ac:dyDescent="0.2">
      <c r="B126" s="20"/>
      <c r="C126" s="15"/>
      <c r="D126" s="15" t="s">
        <v>57</v>
      </c>
      <c r="E126" s="37"/>
      <c r="F126" s="37"/>
      <c r="G126" s="37" t="s">
        <v>58</v>
      </c>
      <c r="H126" s="37" t="s">
        <v>58</v>
      </c>
      <c r="I126" s="63"/>
      <c r="J126" s="15" t="s">
        <v>165</v>
      </c>
      <c r="K126" s="15" t="s">
        <v>48</v>
      </c>
      <c r="L126" s="38" t="s">
        <v>49</v>
      </c>
      <c r="M126" s="16">
        <v>0</v>
      </c>
      <c r="N126" s="79" t="s">
        <v>50</v>
      </c>
      <c r="O126" s="39"/>
      <c r="P126" s="39"/>
      <c r="Q126" s="39"/>
      <c r="R126" s="150"/>
      <c r="S126" s="39"/>
      <c r="T126" s="15" t="s">
        <v>58</v>
      </c>
      <c r="U126" s="15" t="s">
        <v>54</v>
      </c>
      <c r="V126" s="15" t="s">
        <v>55</v>
      </c>
      <c r="W126" s="40"/>
    </row>
    <row r="127" spans="2:23" ht="15" customHeight="1" x14ac:dyDescent="0.2">
      <c r="B127" s="20"/>
      <c r="C127" s="15"/>
      <c r="D127" s="38" t="s">
        <v>60</v>
      </c>
      <c r="E127" s="37"/>
      <c r="F127" s="37"/>
      <c r="G127" s="37" t="s">
        <v>58</v>
      </c>
      <c r="H127" s="37" t="s">
        <v>58</v>
      </c>
      <c r="I127" s="63"/>
      <c r="J127" s="15" t="s">
        <v>164</v>
      </c>
      <c r="K127" s="15" t="s">
        <v>48</v>
      </c>
      <c r="L127" s="38" t="s">
        <v>49</v>
      </c>
      <c r="M127" s="16">
        <v>0</v>
      </c>
      <c r="N127" s="79" t="s">
        <v>50</v>
      </c>
      <c r="O127" s="39"/>
      <c r="P127" s="39"/>
      <c r="Q127" s="39"/>
      <c r="R127" s="150"/>
      <c r="S127" s="39"/>
      <c r="T127" s="15" t="s">
        <v>58</v>
      </c>
      <c r="U127" s="15" t="s">
        <v>54</v>
      </c>
      <c r="V127" s="15" t="s">
        <v>55</v>
      </c>
      <c r="W127" s="40"/>
    </row>
    <row r="128" spans="2:23" ht="12.75" customHeight="1" x14ac:dyDescent="0.2">
      <c r="B128" s="20"/>
      <c r="C128" s="15"/>
      <c r="D128" s="15" t="s">
        <v>61</v>
      </c>
      <c r="E128" s="37"/>
      <c r="F128" s="37"/>
      <c r="G128" s="37" t="s">
        <v>58</v>
      </c>
      <c r="H128" s="37" t="s">
        <v>58</v>
      </c>
      <c r="I128" s="63"/>
      <c r="J128" s="15" t="s">
        <v>166</v>
      </c>
      <c r="K128" s="15" t="s">
        <v>48</v>
      </c>
      <c r="L128" s="38" t="s">
        <v>49</v>
      </c>
      <c r="M128" s="16">
        <v>0</v>
      </c>
      <c r="N128" s="79" t="s">
        <v>50</v>
      </c>
      <c r="O128" s="39"/>
      <c r="P128" s="39"/>
      <c r="Q128" s="39"/>
      <c r="R128" s="150"/>
      <c r="S128" s="39"/>
      <c r="T128" s="15" t="s">
        <v>58</v>
      </c>
      <c r="U128" s="15" t="s">
        <v>54</v>
      </c>
      <c r="V128" s="15" t="s">
        <v>55</v>
      </c>
      <c r="W128" s="40"/>
    </row>
    <row r="129" spans="2:23" x14ac:dyDescent="0.2">
      <c r="B129" s="20"/>
      <c r="C129" s="15"/>
      <c r="D129" s="15" t="s">
        <v>63</v>
      </c>
      <c r="E129" s="37"/>
      <c r="F129" s="37"/>
      <c r="G129" s="37" t="s">
        <v>58</v>
      </c>
      <c r="H129" s="37" t="s">
        <v>58</v>
      </c>
      <c r="I129" s="63"/>
      <c r="J129" s="15" t="s">
        <v>166</v>
      </c>
      <c r="K129" s="15" t="s">
        <v>48</v>
      </c>
      <c r="L129" s="38" t="s">
        <v>49</v>
      </c>
      <c r="M129" s="16">
        <v>0</v>
      </c>
      <c r="N129" s="79" t="s">
        <v>50</v>
      </c>
      <c r="O129" s="39"/>
      <c r="P129" s="39"/>
      <c r="Q129" s="39"/>
      <c r="R129" s="150"/>
      <c r="S129" s="39"/>
      <c r="T129" s="15" t="s">
        <v>58</v>
      </c>
      <c r="U129" s="15" t="s">
        <v>54</v>
      </c>
      <c r="V129" s="15" t="s">
        <v>55</v>
      </c>
      <c r="W129" s="40"/>
    </row>
    <row r="130" spans="2:23" x14ac:dyDescent="0.2">
      <c r="B130" s="20"/>
      <c r="C130" s="15"/>
      <c r="D130" s="15" t="s">
        <v>71</v>
      </c>
      <c r="E130" s="37"/>
      <c r="F130" s="37"/>
      <c r="G130" s="37" t="s">
        <v>58</v>
      </c>
      <c r="H130" s="37" t="s">
        <v>58</v>
      </c>
      <c r="I130" s="63"/>
      <c r="J130" s="15" t="s">
        <v>167</v>
      </c>
      <c r="K130" s="15" t="s">
        <v>73</v>
      </c>
      <c r="L130" s="38" t="s">
        <v>49</v>
      </c>
      <c r="M130" s="16">
        <v>0</v>
      </c>
      <c r="N130" s="79" t="s">
        <v>50</v>
      </c>
      <c r="O130" s="39"/>
      <c r="P130" s="39"/>
      <c r="Q130" s="39"/>
      <c r="R130" s="151"/>
      <c r="S130" s="39"/>
      <c r="T130" s="15" t="s">
        <v>58</v>
      </c>
      <c r="U130" s="15" t="s">
        <v>54</v>
      </c>
      <c r="V130" s="15" t="s">
        <v>55</v>
      </c>
      <c r="W130" s="40"/>
    </row>
    <row r="131" spans="2:23" ht="13.5" customHeight="1" x14ac:dyDescent="0.2">
      <c r="B131" s="20"/>
      <c r="C131" s="15"/>
      <c r="D131" s="38" t="s">
        <v>44</v>
      </c>
      <c r="E131" s="37"/>
      <c r="F131" s="37"/>
      <c r="G131" s="85">
        <v>46388</v>
      </c>
      <c r="H131" s="85">
        <v>46752</v>
      </c>
      <c r="I131" s="63"/>
      <c r="J131" s="15" t="s">
        <v>154</v>
      </c>
      <c r="K131" s="15" t="s">
        <v>48</v>
      </c>
      <c r="L131" s="38" t="s">
        <v>49</v>
      </c>
      <c r="M131" s="86">
        <f>366.45/365</f>
        <v>1.003972602739726</v>
      </c>
      <c r="N131" s="79" t="s">
        <v>50</v>
      </c>
      <c r="O131" s="39"/>
      <c r="P131" s="39"/>
      <c r="Q131" s="39" t="s">
        <v>160</v>
      </c>
      <c r="R131" s="165" t="s">
        <v>279</v>
      </c>
      <c r="S131" s="39"/>
      <c r="T131" s="15" t="s">
        <v>58</v>
      </c>
      <c r="U131" s="15" t="s">
        <v>54</v>
      </c>
      <c r="V131" s="15" t="s">
        <v>55</v>
      </c>
      <c r="W131" s="40"/>
    </row>
    <row r="132" spans="2:23" x14ac:dyDescent="0.2">
      <c r="B132" s="20"/>
      <c r="C132" s="15"/>
      <c r="D132" s="15" t="s">
        <v>57</v>
      </c>
      <c r="E132" s="37"/>
      <c r="F132" s="37"/>
      <c r="G132" s="37" t="s">
        <v>58</v>
      </c>
      <c r="H132" s="37" t="s">
        <v>58</v>
      </c>
      <c r="I132" s="63"/>
      <c r="J132" s="15" t="s">
        <v>162</v>
      </c>
      <c r="K132" s="15" t="s">
        <v>48</v>
      </c>
      <c r="L132" s="38" t="s">
        <v>49</v>
      </c>
      <c r="M132" s="16">
        <v>0</v>
      </c>
      <c r="N132" s="79" t="s">
        <v>50</v>
      </c>
      <c r="O132" s="39"/>
      <c r="P132" s="39"/>
      <c r="Q132" s="15"/>
      <c r="R132" s="150"/>
      <c r="S132" s="39"/>
      <c r="T132" s="15" t="s">
        <v>58</v>
      </c>
      <c r="U132" s="15" t="s">
        <v>54</v>
      </c>
      <c r="V132" s="15" t="s">
        <v>55</v>
      </c>
      <c r="W132" s="40"/>
    </row>
    <row r="133" spans="2:23" x14ac:dyDescent="0.2">
      <c r="B133" s="20"/>
      <c r="C133" s="15"/>
      <c r="D133" s="38" t="s">
        <v>60</v>
      </c>
      <c r="E133" s="37"/>
      <c r="F133" s="37"/>
      <c r="G133" s="37" t="s">
        <v>58</v>
      </c>
      <c r="H133" s="37" t="s">
        <v>58</v>
      </c>
      <c r="I133" s="15"/>
      <c r="J133" s="15" t="s">
        <v>154</v>
      </c>
      <c r="K133" s="15" t="s">
        <v>48</v>
      </c>
      <c r="L133" s="38" t="s">
        <v>49</v>
      </c>
      <c r="M133" s="16">
        <v>0</v>
      </c>
      <c r="N133" s="79" t="s">
        <v>50</v>
      </c>
      <c r="O133" s="39"/>
      <c r="P133" s="39"/>
      <c r="Q133" s="15"/>
      <c r="R133" s="150"/>
      <c r="S133" s="39"/>
      <c r="T133" s="15" t="s">
        <v>58</v>
      </c>
      <c r="U133" s="15" t="s">
        <v>54</v>
      </c>
      <c r="V133" s="15" t="s">
        <v>55</v>
      </c>
      <c r="W133" s="40"/>
    </row>
    <row r="134" spans="2:23" ht="12.75" customHeight="1" x14ac:dyDescent="0.2">
      <c r="B134" s="20"/>
      <c r="C134" s="15"/>
      <c r="D134" s="15" t="s">
        <v>61</v>
      </c>
      <c r="E134" s="37"/>
      <c r="F134" s="37"/>
      <c r="G134" s="37" t="s">
        <v>58</v>
      </c>
      <c r="H134" s="37" t="s">
        <v>58</v>
      </c>
      <c r="I134" s="63"/>
      <c r="J134" s="15" t="s">
        <v>126</v>
      </c>
      <c r="K134" s="15" t="s">
        <v>48</v>
      </c>
      <c r="L134" s="38" t="s">
        <v>49</v>
      </c>
      <c r="M134" s="16">
        <v>0</v>
      </c>
      <c r="N134" s="79" t="s">
        <v>50</v>
      </c>
      <c r="O134" s="39"/>
      <c r="P134" s="39"/>
      <c r="Q134" s="15"/>
      <c r="R134" s="150"/>
      <c r="S134" s="39"/>
      <c r="T134" s="15" t="s">
        <v>58</v>
      </c>
      <c r="U134" s="15" t="s">
        <v>54</v>
      </c>
      <c r="V134" s="15" t="s">
        <v>55</v>
      </c>
      <c r="W134" s="40"/>
    </row>
    <row r="135" spans="2:23" x14ac:dyDescent="0.2">
      <c r="B135" s="20"/>
      <c r="C135" s="15"/>
      <c r="D135" s="15" t="s">
        <v>63</v>
      </c>
      <c r="E135" s="37"/>
      <c r="F135" s="37"/>
      <c r="G135" s="37" t="s">
        <v>58</v>
      </c>
      <c r="H135" s="37" t="s">
        <v>58</v>
      </c>
      <c r="I135" s="63"/>
      <c r="J135" s="15" t="s">
        <v>126</v>
      </c>
      <c r="K135" s="15" t="s">
        <v>48</v>
      </c>
      <c r="L135" s="38" t="s">
        <v>49</v>
      </c>
      <c r="M135" s="16">
        <v>0</v>
      </c>
      <c r="N135" s="79" t="s">
        <v>50</v>
      </c>
      <c r="O135" s="39"/>
      <c r="P135" s="39"/>
      <c r="Q135" s="15"/>
      <c r="R135" s="150"/>
      <c r="S135" s="39"/>
      <c r="T135" s="15" t="s">
        <v>58</v>
      </c>
      <c r="U135" s="15" t="s">
        <v>54</v>
      </c>
      <c r="V135" s="15" t="s">
        <v>55</v>
      </c>
      <c r="W135" s="40"/>
    </row>
    <row r="136" spans="2:23" x14ac:dyDescent="0.2">
      <c r="B136" s="20"/>
      <c r="C136" s="15"/>
      <c r="D136" s="15" t="s">
        <v>71</v>
      </c>
      <c r="E136" s="37"/>
      <c r="F136" s="37"/>
      <c r="G136" s="37" t="s">
        <v>58</v>
      </c>
      <c r="H136" s="37" t="s">
        <v>58</v>
      </c>
      <c r="I136" s="15"/>
      <c r="J136" s="15" t="s">
        <v>163</v>
      </c>
      <c r="K136" s="15" t="s">
        <v>73</v>
      </c>
      <c r="L136" s="38" t="s">
        <v>49</v>
      </c>
      <c r="M136" s="16">
        <v>0</v>
      </c>
      <c r="N136" s="79" t="s">
        <v>50</v>
      </c>
      <c r="O136" s="39"/>
      <c r="P136" s="39"/>
      <c r="Q136" s="15"/>
      <c r="R136" s="151"/>
      <c r="S136" s="39"/>
      <c r="T136" s="15" t="s">
        <v>58</v>
      </c>
      <c r="U136" s="15" t="s">
        <v>54</v>
      </c>
      <c r="V136" s="15" t="s">
        <v>55</v>
      </c>
      <c r="W136" s="40"/>
    </row>
    <row r="137" spans="2:23" x14ac:dyDescent="0.2">
      <c r="B137" s="43"/>
      <c r="C137" s="44"/>
      <c r="D137" s="44" t="s">
        <v>74</v>
      </c>
      <c r="E137" s="45"/>
      <c r="F137" s="45"/>
      <c r="G137" s="45">
        <v>43831</v>
      </c>
      <c r="H137" s="45" t="s">
        <v>58</v>
      </c>
      <c r="I137" s="44"/>
      <c r="J137" s="47" t="s">
        <v>75</v>
      </c>
      <c r="K137" s="44"/>
      <c r="L137" s="44" t="s">
        <v>76</v>
      </c>
      <c r="M137" s="47"/>
      <c r="N137" s="48"/>
      <c r="O137" s="48" t="s">
        <v>168</v>
      </c>
      <c r="P137" s="48" t="s">
        <v>78</v>
      </c>
      <c r="Q137" s="44"/>
      <c r="R137" s="44"/>
      <c r="S137" s="152" t="s">
        <v>169</v>
      </c>
      <c r="T137" s="44" t="s">
        <v>58</v>
      </c>
      <c r="U137" s="44" t="s">
        <v>54</v>
      </c>
      <c r="V137" s="44" t="s">
        <v>79</v>
      </c>
      <c r="W137" s="49" t="s">
        <v>80</v>
      </c>
    </row>
    <row r="138" spans="2:23" x14ac:dyDescent="0.2">
      <c r="B138" s="43"/>
      <c r="C138" s="44"/>
      <c r="D138" s="44" t="s">
        <v>81</v>
      </c>
      <c r="E138" s="45"/>
      <c r="F138" s="45"/>
      <c r="G138" s="45" t="s">
        <v>58</v>
      </c>
      <c r="H138" s="45" t="s">
        <v>58</v>
      </c>
      <c r="I138" s="44"/>
      <c r="J138" s="47" t="s">
        <v>58</v>
      </c>
      <c r="K138" s="44"/>
      <c r="L138" s="44" t="s">
        <v>76</v>
      </c>
      <c r="M138" s="47"/>
      <c r="N138" s="48"/>
      <c r="O138" s="48" t="s">
        <v>168</v>
      </c>
      <c r="P138" s="48" t="s">
        <v>78</v>
      </c>
      <c r="Q138" s="44"/>
      <c r="R138" s="44"/>
      <c r="S138" s="153"/>
      <c r="T138" s="44" t="s">
        <v>58</v>
      </c>
      <c r="U138" s="44" t="s">
        <v>54</v>
      </c>
      <c r="V138" s="44" t="s">
        <v>79</v>
      </c>
      <c r="W138" s="49" t="s">
        <v>58</v>
      </c>
    </row>
    <row r="139" spans="2:23" x14ac:dyDescent="0.2">
      <c r="B139" s="43"/>
      <c r="C139" s="44"/>
      <c r="D139" s="44" t="s">
        <v>82</v>
      </c>
      <c r="E139" s="45"/>
      <c r="F139" s="45"/>
      <c r="G139" s="45" t="s">
        <v>58</v>
      </c>
      <c r="H139" s="45" t="s">
        <v>58</v>
      </c>
      <c r="I139" s="44"/>
      <c r="J139" s="47" t="s">
        <v>58</v>
      </c>
      <c r="K139" s="44"/>
      <c r="L139" s="44" t="s">
        <v>76</v>
      </c>
      <c r="M139" s="47"/>
      <c r="N139" s="48"/>
      <c r="O139" s="48" t="s">
        <v>170</v>
      </c>
      <c r="P139" s="48" t="s">
        <v>78</v>
      </c>
      <c r="Q139" s="44"/>
      <c r="R139" s="44"/>
      <c r="S139" s="153"/>
      <c r="T139" s="44" t="s">
        <v>58</v>
      </c>
      <c r="U139" s="44" t="s">
        <v>54</v>
      </c>
      <c r="V139" s="44" t="s">
        <v>79</v>
      </c>
      <c r="W139" s="49" t="s">
        <v>58</v>
      </c>
    </row>
    <row r="140" spans="2:23" x14ac:dyDescent="0.2">
      <c r="B140" s="43"/>
      <c r="C140" s="44"/>
      <c r="D140" s="44" t="s">
        <v>84</v>
      </c>
      <c r="E140" s="45"/>
      <c r="F140" s="45"/>
      <c r="G140" s="45" t="s">
        <v>58</v>
      </c>
      <c r="H140" s="45" t="s">
        <v>58</v>
      </c>
      <c r="I140" s="44"/>
      <c r="J140" s="47" t="s">
        <v>58</v>
      </c>
      <c r="K140" s="44"/>
      <c r="L140" s="44" t="s">
        <v>76</v>
      </c>
      <c r="M140" s="47"/>
      <c r="N140" s="48"/>
      <c r="O140" s="48" t="s">
        <v>168</v>
      </c>
      <c r="P140" s="48" t="s">
        <v>78</v>
      </c>
      <c r="Q140" s="44"/>
      <c r="R140" s="44"/>
      <c r="S140" s="153"/>
      <c r="T140" s="44" t="s">
        <v>58</v>
      </c>
      <c r="U140" s="44" t="s">
        <v>54</v>
      </c>
      <c r="V140" s="44" t="s">
        <v>79</v>
      </c>
      <c r="W140" s="49" t="s">
        <v>58</v>
      </c>
    </row>
    <row r="141" spans="2:23" ht="25.5" x14ac:dyDescent="0.2">
      <c r="B141" s="43"/>
      <c r="C141" s="44"/>
      <c r="D141" s="44" t="s">
        <v>85</v>
      </c>
      <c r="E141" s="45"/>
      <c r="F141" s="45"/>
      <c r="G141" s="45" t="s">
        <v>45</v>
      </c>
      <c r="H141" s="45" t="s">
        <v>58</v>
      </c>
      <c r="I141" s="44"/>
      <c r="J141" s="47" t="s">
        <v>58</v>
      </c>
      <c r="K141" s="44"/>
      <c r="L141" s="44" t="s">
        <v>76</v>
      </c>
      <c r="M141" s="47"/>
      <c r="N141" s="48"/>
      <c r="O141" s="48" t="s">
        <v>170</v>
      </c>
      <c r="P141" s="48" t="s">
        <v>78</v>
      </c>
      <c r="Q141" s="44"/>
      <c r="R141" s="44"/>
      <c r="S141" s="153"/>
      <c r="T141" s="44" t="s">
        <v>58</v>
      </c>
      <c r="U141" s="44" t="s">
        <v>54</v>
      </c>
      <c r="V141" s="44" t="s">
        <v>79</v>
      </c>
      <c r="W141" s="71" t="s">
        <v>171</v>
      </c>
    </row>
    <row r="142" spans="2:23" x14ac:dyDescent="0.2">
      <c r="B142" s="43"/>
      <c r="C142" s="44"/>
      <c r="D142" s="44" t="s">
        <v>87</v>
      </c>
      <c r="E142" s="45"/>
      <c r="F142" s="45"/>
      <c r="G142" s="45" t="s">
        <v>58</v>
      </c>
      <c r="H142" s="45" t="s">
        <v>58</v>
      </c>
      <c r="I142" s="44"/>
      <c r="J142" s="47" t="s">
        <v>58</v>
      </c>
      <c r="K142" s="44"/>
      <c r="L142" s="44" t="s">
        <v>76</v>
      </c>
      <c r="M142" s="47"/>
      <c r="N142" s="48"/>
      <c r="O142" s="48" t="s">
        <v>170</v>
      </c>
      <c r="P142" s="48" t="s">
        <v>78</v>
      </c>
      <c r="Q142" s="44"/>
      <c r="R142" s="44"/>
      <c r="S142" s="153"/>
      <c r="T142" s="44" t="s">
        <v>58</v>
      </c>
      <c r="U142" s="44" t="s">
        <v>54</v>
      </c>
      <c r="V142" s="44" t="s">
        <v>79</v>
      </c>
      <c r="W142" s="49" t="s">
        <v>58</v>
      </c>
    </row>
    <row r="143" spans="2:23" ht="38.25" x14ac:dyDescent="0.2">
      <c r="B143" s="43"/>
      <c r="C143" s="44"/>
      <c r="D143" s="44" t="s">
        <v>88</v>
      </c>
      <c r="E143" s="45"/>
      <c r="F143" s="45"/>
      <c r="G143" s="45" t="s">
        <v>45</v>
      </c>
      <c r="H143" s="45" t="s">
        <v>58</v>
      </c>
      <c r="I143" s="44"/>
      <c r="J143" s="47" t="s">
        <v>58</v>
      </c>
      <c r="K143" s="44"/>
      <c r="L143" s="44" t="s">
        <v>76</v>
      </c>
      <c r="M143" s="47"/>
      <c r="N143" s="48"/>
      <c r="O143" s="48" t="s">
        <v>172</v>
      </c>
      <c r="P143" s="48" t="s">
        <v>78</v>
      </c>
      <c r="Q143" s="44"/>
      <c r="R143" s="44"/>
      <c r="S143" s="153"/>
      <c r="T143" s="44" t="s">
        <v>58</v>
      </c>
      <c r="U143" s="44" t="s">
        <v>54</v>
      </c>
      <c r="V143" s="44" t="s">
        <v>91</v>
      </c>
      <c r="W143" s="71" t="s">
        <v>173</v>
      </c>
    </row>
    <row r="144" spans="2:23" x14ac:dyDescent="0.2">
      <c r="B144" s="43"/>
      <c r="C144" s="44"/>
      <c r="D144" s="44" t="s">
        <v>93</v>
      </c>
      <c r="E144" s="45"/>
      <c r="F144" s="45"/>
      <c r="G144" s="45">
        <v>43831</v>
      </c>
      <c r="H144" s="45" t="s">
        <v>58</v>
      </c>
      <c r="I144" s="44"/>
      <c r="J144" s="47" t="s">
        <v>58</v>
      </c>
      <c r="K144" s="44"/>
      <c r="L144" s="44" t="s">
        <v>76</v>
      </c>
      <c r="M144" s="47"/>
      <c r="N144" s="48"/>
      <c r="O144" s="48" t="s">
        <v>174</v>
      </c>
      <c r="P144" s="48" t="s">
        <v>78</v>
      </c>
      <c r="Q144" s="44"/>
      <c r="R144" s="44"/>
      <c r="S144" s="153"/>
      <c r="T144" s="44" t="s">
        <v>58</v>
      </c>
      <c r="U144" s="44" t="s">
        <v>54</v>
      </c>
      <c r="V144" s="44" t="s">
        <v>91</v>
      </c>
      <c r="W144" s="49"/>
    </row>
    <row r="145" spans="2:23" x14ac:dyDescent="0.2">
      <c r="B145" s="43"/>
      <c r="C145" s="44"/>
      <c r="D145" s="44" t="s">
        <v>95</v>
      </c>
      <c r="E145" s="45"/>
      <c r="F145" s="45"/>
      <c r="G145" s="45" t="s">
        <v>45</v>
      </c>
      <c r="H145" s="45" t="s">
        <v>58</v>
      </c>
      <c r="I145" s="44"/>
      <c r="J145" s="47" t="s">
        <v>58</v>
      </c>
      <c r="K145" s="44"/>
      <c r="L145" s="44" t="s">
        <v>76</v>
      </c>
      <c r="M145" s="47"/>
      <c r="N145" s="48"/>
      <c r="O145" s="48" t="s">
        <v>175</v>
      </c>
      <c r="P145" s="48" t="s">
        <v>78</v>
      </c>
      <c r="Q145" s="44"/>
      <c r="R145" s="44"/>
      <c r="S145" s="153"/>
      <c r="T145" s="44" t="s">
        <v>58</v>
      </c>
      <c r="U145" s="44" t="s">
        <v>54</v>
      </c>
      <c r="V145" s="44" t="s">
        <v>91</v>
      </c>
      <c r="W145" s="49" t="s">
        <v>176</v>
      </c>
    </row>
    <row r="146" spans="2:23" ht="15" customHeight="1" x14ac:dyDescent="0.2">
      <c r="B146" s="43"/>
      <c r="C146" s="44"/>
      <c r="D146" s="44" t="s">
        <v>97</v>
      </c>
      <c r="E146" s="45"/>
      <c r="F146" s="45"/>
      <c r="G146" s="45">
        <v>43831</v>
      </c>
      <c r="H146" s="45" t="s">
        <v>58</v>
      </c>
      <c r="I146" s="44"/>
      <c r="J146" s="47" t="s">
        <v>58</v>
      </c>
      <c r="K146" s="44"/>
      <c r="L146" s="44" t="s">
        <v>76</v>
      </c>
      <c r="M146" s="47"/>
      <c r="N146" s="48"/>
      <c r="O146" s="48" t="s">
        <v>177</v>
      </c>
      <c r="P146" s="48" t="s">
        <v>78</v>
      </c>
      <c r="Q146" s="44"/>
      <c r="R146" s="44"/>
      <c r="S146" s="153"/>
      <c r="T146" s="44" t="s">
        <v>58</v>
      </c>
      <c r="U146" s="44" t="s">
        <v>54</v>
      </c>
      <c r="V146" s="44" t="s">
        <v>91</v>
      </c>
      <c r="W146" s="49"/>
    </row>
    <row r="147" spans="2:23" x14ac:dyDescent="0.2">
      <c r="B147" s="43"/>
      <c r="C147" s="44"/>
      <c r="D147" s="44" t="s">
        <v>99</v>
      </c>
      <c r="E147" s="45"/>
      <c r="F147" s="45"/>
      <c r="G147" s="45" t="s">
        <v>58</v>
      </c>
      <c r="H147" s="45" t="s">
        <v>58</v>
      </c>
      <c r="I147" s="44"/>
      <c r="J147" s="47" t="s">
        <v>58</v>
      </c>
      <c r="K147" s="44"/>
      <c r="L147" s="44" t="s">
        <v>76</v>
      </c>
      <c r="M147" s="47"/>
      <c r="N147" s="48"/>
      <c r="O147" s="48" t="s">
        <v>178</v>
      </c>
      <c r="P147" s="48" t="s">
        <v>78</v>
      </c>
      <c r="Q147" s="44"/>
      <c r="R147" s="44"/>
      <c r="S147" s="153"/>
      <c r="T147" s="44" t="s">
        <v>58</v>
      </c>
      <c r="U147" s="44" t="s">
        <v>54</v>
      </c>
      <c r="V147" s="44" t="s">
        <v>91</v>
      </c>
      <c r="W147" s="49"/>
    </row>
    <row r="148" spans="2:23" ht="12.75" customHeight="1" thickBot="1" x14ac:dyDescent="0.25">
      <c r="B148" s="50"/>
      <c r="C148" s="51"/>
      <c r="D148" s="51" t="s">
        <v>100</v>
      </c>
      <c r="E148" s="52"/>
      <c r="F148" s="52"/>
      <c r="G148" s="52" t="s">
        <v>58</v>
      </c>
      <c r="H148" s="52" t="s">
        <v>58</v>
      </c>
      <c r="I148" s="51"/>
      <c r="J148" s="53" t="s">
        <v>58</v>
      </c>
      <c r="K148" s="51"/>
      <c r="L148" s="51" t="s">
        <v>76</v>
      </c>
      <c r="M148" s="53"/>
      <c r="N148" s="54"/>
      <c r="O148" s="54" t="s">
        <v>178</v>
      </c>
      <c r="P148" s="54" t="s">
        <v>78</v>
      </c>
      <c r="Q148" s="51"/>
      <c r="R148" s="51"/>
      <c r="S148" s="154"/>
      <c r="T148" s="51" t="s">
        <v>58</v>
      </c>
      <c r="U148" s="51" t="s">
        <v>54</v>
      </c>
      <c r="V148" s="51" t="s">
        <v>91</v>
      </c>
      <c r="W148" s="55"/>
    </row>
    <row r="149" spans="2:23" x14ac:dyDescent="0.2">
      <c r="B149" s="31" t="s">
        <v>43</v>
      </c>
      <c r="C149" s="74" t="s">
        <v>185</v>
      </c>
      <c r="D149" s="32" t="s">
        <v>60</v>
      </c>
      <c r="E149" s="33">
        <v>43733</v>
      </c>
      <c r="F149" s="33">
        <v>43810</v>
      </c>
      <c r="G149" s="33" t="s">
        <v>180</v>
      </c>
      <c r="H149" s="33">
        <v>45565</v>
      </c>
      <c r="I149" s="32" t="s">
        <v>46</v>
      </c>
      <c r="J149" s="56">
        <v>0</v>
      </c>
      <c r="K149" s="32" t="s">
        <v>48</v>
      </c>
      <c r="L149" s="32" t="s">
        <v>49</v>
      </c>
      <c r="M149" s="56">
        <v>0</v>
      </c>
      <c r="N149" s="35" t="s">
        <v>50</v>
      </c>
      <c r="O149" s="57"/>
      <c r="P149" s="35"/>
      <c r="Q149" s="114" t="s">
        <v>181</v>
      </c>
      <c r="R149" s="102" t="s">
        <v>156</v>
      </c>
      <c r="S149" s="32"/>
      <c r="T149" s="32" t="s">
        <v>53</v>
      </c>
      <c r="U149" s="32" t="s">
        <v>54</v>
      </c>
      <c r="V149" s="32" t="s">
        <v>55</v>
      </c>
      <c r="W149" s="36" t="s">
        <v>182</v>
      </c>
    </row>
    <row r="150" spans="2:23" x14ac:dyDescent="0.2">
      <c r="B150" s="20"/>
      <c r="C150" s="15"/>
      <c r="D150" s="15" t="s">
        <v>61</v>
      </c>
      <c r="E150" s="37"/>
      <c r="F150" s="37"/>
      <c r="G150" s="37">
        <v>43739</v>
      </c>
      <c r="H150" s="37" t="s">
        <v>58</v>
      </c>
      <c r="I150" s="15"/>
      <c r="J150" s="16">
        <f>J149/4</f>
        <v>0</v>
      </c>
      <c r="K150" s="15" t="s">
        <v>48</v>
      </c>
      <c r="L150" s="15" t="s">
        <v>49</v>
      </c>
      <c r="M150" s="16">
        <v>0</v>
      </c>
      <c r="N150" s="39" t="s">
        <v>50</v>
      </c>
      <c r="O150" s="19"/>
      <c r="P150" s="39"/>
      <c r="Q150" s="88"/>
      <c r="R150" s="87"/>
      <c r="S150" s="15"/>
      <c r="T150" s="15" t="s">
        <v>58</v>
      </c>
      <c r="U150" s="15" t="s">
        <v>54</v>
      </c>
      <c r="V150" s="15" t="s">
        <v>55</v>
      </c>
      <c r="W150" s="40"/>
    </row>
    <row r="151" spans="2:23" x14ac:dyDescent="0.2">
      <c r="B151" s="20"/>
      <c r="C151" s="15"/>
      <c r="D151" s="15" t="s">
        <v>44</v>
      </c>
      <c r="E151" s="37"/>
      <c r="F151" s="37"/>
      <c r="G151" s="37" t="s">
        <v>58</v>
      </c>
      <c r="H151" s="37" t="s">
        <v>58</v>
      </c>
      <c r="I151" s="15"/>
      <c r="J151" s="16">
        <f>J149</f>
        <v>0</v>
      </c>
      <c r="K151" s="15" t="s">
        <v>48</v>
      </c>
      <c r="L151" s="15" t="s">
        <v>49</v>
      </c>
      <c r="M151" s="16">
        <v>0</v>
      </c>
      <c r="N151" s="39" t="s">
        <v>50</v>
      </c>
      <c r="O151" s="19"/>
      <c r="P151" s="39"/>
      <c r="Q151" s="88"/>
      <c r="R151" s="87"/>
      <c r="S151" s="15"/>
      <c r="T151" s="15" t="s">
        <v>58</v>
      </c>
      <c r="U151" s="15" t="s">
        <v>54</v>
      </c>
      <c r="V151" s="15" t="s">
        <v>55</v>
      </c>
      <c r="W151" s="40"/>
    </row>
    <row r="152" spans="2:23" x14ac:dyDescent="0.2">
      <c r="B152" s="20"/>
      <c r="C152" s="15"/>
      <c r="D152" s="15" t="s">
        <v>63</v>
      </c>
      <c r="E152" s="37"/>
      <c r="F152" s="37"/>
      <c r="G152" s="37" t="s">
        <v>58</v>
      </c>
      <c r="H152" s="37" t="s">
        <v>58</v>
      </c>
      <c r="I152" s="15"/>
      <c r="J152" s="16">
        <f>J150</f>
        <v>0</v>
      </c>
      <c r="K152" s="15" t="s">
        <v>48</v>
      </c>
      <c r="L152" s="15" t="s">
        <v>49</v>
      </c>
      <c r="M152" s="16">
        <v>0</v>
      </c>
      <c r="N152" s="39" t="s">
        <v>50</v>
      </c>
      <c r="O152" s="19"/>
      <c r="P152" s="39"/>
      <c r="Q152" s="88"/>
      <c r="R152" s="87"/>
      <c r="S152" s="15"/>
      <c r="T152" s="15" t="s">
        <v>58</v>
      </c>
      <c r="U152" s="15" t="s">
        <v>54</v>
      </c>
      <c r="V152" s="15" t="s">
        <v>55</v>
      </c>
      <c r="W152" s="40"/>
    </row>
    <row r="153" spans="2:23" ht="12.75" customHeight="1" x14ac:dyDescent="0.2">
      <c r="B153" s="20"/>
      <c r="C153" s="15"/>
      <c r="D153" s="15" t="s">
        <v>110</v>
      </c>
      <c r="E153" s="37"/>
      <c r="F153" s="62"/>
      <c r="G153" s="37" t="s">
        <v>180</v>
      </c>
      <c r="H153" s="37" t="s">
        <v>58</v>
      </c>
      <c r="I153" s="15"/>
      <c r="J153" s="16">
        <f>J152*2</f>
        <v>0</v>
      </c>
      <c r="K153" s="15" t="s">
        <v>48</v>
      </c>
      <c r="L153" s="15" t="s">
        <v>49</v>
      </c>
      <c r="M153" s="16">
        <v>0</v>
      </c>
      <c r="N153" s="39" t="s">
        <v>50</v>
      </c>
      <c r="O153" s="19"/>
      <c r="P153" s="39"/>
      <c r="Q153" s="88"/>
      <c r="R153" s="87"/>
      <c r="S153" s="63"/>
      <c r="T153" s="15" t="s">
        <v>58</v>
      </c>
      <c r="U153" s="15" t="s">
        <v>54</v>
      </c>
      <c r="V153" s="15" t="s">
        <v>55</v>
      </c>
      <c r="W153" s="40" t="s">
        <v>183</v>
      </c>
    </row>
    <row r="154" spans="2:23" x14ac:dyDescent="0.2">
      <c r="B154" s="20"/>
      <c r="C154" s="15"/>
      <c r="D154" s="15" t="s">
        <v>184</v>
      </c>
      <c r="E154" s="37"/>
      <c r="F154" s="62"/>
      <c r="G154" s="37">
        <v>43739</v>
      </c>
      <c r="H154" s="37" t="s">
        <v>58</v>
      </c>
      <c r="I154" s="15"/>
      <c r="J154" s="16">
        <v>0</v>
      </c>
      <c r="K154" s="15" t="s">
        <v>48</v>
      </c>
      <c r="L154" s="15" t="s">
        <v>49</v>
      </c>
      <c r="M154" s="16">
        <v>0</v>
      </c>
      <c r="N154" s="39" t="s">
        <v>50</v>
      </c>
      <c r="O154" s="19"/>
      <c r="P154" s="39"/>
      <c r="Q154" s="88"/>
      <c r="R154" s="87"/>
      <c r="S154" s="63"/>
      <c r="T154" s="15" t="s">
        <v>58</v>
      </c>
      <c r="U154" s="15" t="s">
        <v>54</v>
      </c>
      <c r="V154" s="15" t="s">
        <v>55</v>
      </c>
      <c r="W154" s="40"/>
    </row>
    <row r="155" spans="2:23" x14ac:dyDescent="0.2">
      <c r="B155" s="20"/>
      <c r="C155" s="15"/>
      <c r="D155" s="15" t="s">
        <v>71</v>
      </c>
      <c r="E155" s="37"/>
      <c r="F155" s="37"/>
      <c r="G155" s="85">
        <v>45108</v>
      </c>
      <c r="H155" s="37">
        <v>45351</v>
      </c>
      <c r="I155" s="15"/>
      <c r="J155" s="16">
        <v>2000000</v>
      </c>
      <c r="K155" s="15" t="s">
        <v>73</v>
      </c>
      <c r="L155" s="15" t="s">
        <v>49</v>
      </c>
      <c r="M155" s="16">
        <v>0</v>
      </c>
      <c r="N155" s="39" t="s">
        <v>50</v>
      </c>
      <c r="O155" s="19"/>
      <c r="P155" s="19"/>
      <c r="Q155" s="19"/>
      <c r="R155" s="19"/>
      <c r="S155" s="63"/>
      <c r="T155" s="15" t="s">
        <v>58</v>
      </c>
      <c r="U155" s="15" t="s">
        <v>54</v>
      </c>
      <c r="V155" s="15" t="s">
        <v>55</v>
      </c>
      <c r="W155" s="40"/>
    </row>
    <row r="156" spans="2:23" x14ac:dyDescent="0.2">
      <c r="B156" s="20"/>
      <c r="C156" s="15"/>
      <c r="D156" s="15" t="s">
        <v>71</v>
      </c>
      <c r="E156" s="37"/>
      <c r="F156" s="37"/>
      <c r="G156" s="85">
        <v>45352</v>
      </c>
      <c r="H156" s="37">
        <v>45473</v>
      </c>
      <c r="I156" s="15"/>
      <c r="J156" s="16">
        <v>0</v>
      </c>
      <c r="K156" s="15" t="s">
        <v>73</v>
      </c>
      <c r="L156" s="15" t="s">
        <v>49</v>
      </c>
      <c r="M156" s="16">
        <v>0</v>
      </c>
      <c r="N156" s="39" t="s">
        <v>50</v>
      </c>
      <c r="O156" s="19"/>
      <c r="P156" s="19"/>
      <c r="Q156" s="19"/>
      <c r="R156" s="19"/>
      <c r="S156" s="63"/>
      <c r="T156" s="15" t="s">
        <v>58</v>
      </c>
      <c r="U156" s="15" t="s">
        <v>54</v>
      </c>
      <c r="V156" s="15" t="s">
        <v>55</v>
      </c>
      <c r="W156" s="40"/>
    </row>
    <row r="157" spans="2:23" x14ac:dyDescent="0.2">
      <c r="B157" s="20"/>
      <c r="C157" s="15"/>
      <c r="D157" s="15" t="s">
        <v>71</v>
      </c>
      <c r="E157" s="37"/>
      <c r="F157" s="37"/>
      <c r="G157" s="85">
        <v>45474</v>
      </c>
      <c r="H157" s="37">
        <v>45565</v>
      </c>
      <c r="I157" s="15"/>
      <c r="J157" s="16">
        <v>2000000</v>
      </c>
      <c r="K157" s="15" t="s">
        <v>73</v>
      </c>
      <c r="L157" s="15" t="s">
        <v>49</v>
      </c>
      <c r="M157" s="16">
        <v>0</v>
      </c>
      <c r="N157" s="39" t="s">
        <v>50</v>
      </c>
      <c r="O157" s="19"/>
      <c r="P157" s="19"/>
      <c r="Q157" s="19"/>
      <c r="R157" s="19"/>
      <c r="S157" s="63"/>
      <c r="T157" s="15" t="s">
        <v>58</v>
      </c>
      <c r="U157" s="15" t="s">
        <v>54</v>
      </c>
      <c r="V157" s="15" t="s">
        <v>55</v>
      </c>
      <c r="W157" s="40"/>
    </row>
    <row r="158" spans="2:23" x14ac:dyDescent="0.2">
      <c r="B158" s="43"/>
      <c r="C158" s="44"/>
      <c r="D158" s="44" t="s">
        <v>74</v>
      </c>
      <c r="E158" s="45"/>
      <c r="F158" s="45"/>
      <c r="G158" s="45">
        <v>43739</v>
      </c>
      <c r="H158" s="45" t="s">
        <v>58</v>
      </c>
      <c r="I158" s="44"/>
      <c r="J158" s="47" t="s">
        <v>75</v>
      </c>
      <c r="K158" s="44"/>
      <c r="L158" s="44" t="s">
        <v>76</v>
      </c>
      <c r="M158" s="44"/>
      <c r="N158" s="48"/>
      <c r="O158" s="65">
        <v>8.2000000000000003E-2</v>
      </c>
      <c r="P158" s="48" t="s">
        <v>78</v>
      </c>
      <c r="Q158" s="44"/>
      <c r="R158" s="69"/>
      <c r="S158" s="152" t="s">
        <v>161</v>
      </c>
      <c r="T158" s="44" t="s">
        <v>58</v>
      </c>
      <c r="U158" s="44" t="s">
        <v>54</v>
      </c>
      <c r="V158" s="44" t="s">
        <v>79</v>
      </c>
      <c r="W158" s="49" t="s">
        <v>80</v>
      </c>
    </row>
    <row r="159" spans="2:23" x14ac:dyDescent="0.2">
      <c r="B159" s="43"/>
      <c r="C159" s="44"/>
      <c r="D159" s="44" t="s">
        <v>81</v>
      </c>
      <c r="E159" s="45"/>
      <c r="F159" s="45"/>
      <c r="G159" s="45" t="s">
        <v>58</v>
      </c>
      <c r="H159" s="45" t="s">
        <v>58</v>
      </c>
      <c r="I159" s="44"/>
      <c r="J159" s="47" t="s">
        <v>58</v>
      </c>
      <c r="K159" s="44"/>
      <c r="L159" s="44" t="s">
        <v>76</v>
      </c>
      <c r="M159" s="44"/>
      <c r="N159" s="48"/>
      <c r="O159" s="65">
        <v>8.2000000000000003E-2</v>
      </c>
      <c r="P159" s="48" t="s">
        <v>78</v>
      </c>
      <c r="Q159" s="44"/>
      <c r="R159" s="69"/>
      <c r="S159" s="153"/>
      <c r="T159" s="44" t="s">
        <v>58</v>
      </c>
      <c r="U159" s="44" t="s">
        <v>54</v>
      </c>
      <c r="V159" s="44" t="s">
        <v>79</v>
      </c>
      <c r="W159" s="49" t="s">
        <v>58</v>
      </c>
    </row>
    <row r="160" spans="2:23" x14ac:dyDescent="0.2">
      <c r="B160" s="43"/>
      <c r="C160" s="44"/>
      <c r="D160" s="44" t="s">
        <v>82</v>
      </c>
      <c r="E160" s="45"/>
      <c r="F160" s="45"/>
      <c r="G160" s="45" t="s">
        <v>58</v>
      </c>
      <c r="H160" s="45" t="s">
        <v>58</v>
      </c>
      <c r="I160" s="44"/>
      <c r="J160" s="47" t="s">
        <v>58</v>
      </c>
      <c r="K160" s="44"/>
      <c r="L160" s="44" t="s">
        <v>76</v>
      </c>
      <c r="M160" s="44"/>
      <c r="N160" s="48"/>
      <c r="O160" s="65">
        <v>4.1000000000000002E-2</v>
      </c>
      <c r="P160" s="48" t="s">
        <v>78</v>
      </c>
      <c r="Q160" s="44"/>
      <c r="R160" s="69"/>
      <c r="S160" s="153"/>
      <c r="T160" s="44" t="s">
        <v>58</v>
      </c>
      <c r="U160" s="44" t="s">
        <v>54</v>
      </c>
      <c r="V160" s="44" t="s">
        <v>79</v>
      </c>
      <c r="W160" s="49" t="s">
        <v>58</v>
      </c>
    </row>
    <row r="161" spans="2:23" x14ac:dyDescent="0.2">
      <c r="B161" s="43"/>
      <c r="C161" s="44"/>
      <c r="D161" s="44" t="s">
        <v>84</v>
      </c>
      <c r="E161" s="45"/>
      <c r="F161" s="45"/>
      <c r="G161" s="45" t="s">
        <v>58</v>
      </c>
      <c r="H161" s="45" t="s">
        <v>58</v>
      </c>
      <c r="I161" s="44"/>
      <c r="J161" s="47" t="s">
        <v>58</v>
      </c>
      <c r="K161" s="44"/>
      <c r="L161" s="44" t="s">
        <v>76</v>
      </c>
      <c r="M161" s="44"/>
      <c r="N161" s="48"/>
      <c r="O161" s="65">
        <v>8.2000000000000003E-2</v>
      </c>
      <c r="P161" s="48" t="s">
        <v>78</v>
      </c>
      <c r="Q161" s="44"/>
      <c r="R161" s="69"/>
      <c r="S161" s="153"/>
      <c r="T161" s="44" t="s">
        <v>58</v>
      </c>
      <c r="U161" s="44" t="s">
        <v>54</v>
      </c>
      <c r="V161" s="44" t="s">
        <v>79</v>
      </c>
      <c r="W161" s="49" t="s">
        <v>58</v>
      </c>
    </row>
    <row r="162" spans="2:23" x14ac:dyDescent="0.2">
      <c r="B162" s="43"/>
      <c r="C162" s="44"/>
      <c r="D162" s="44" t="s">
        <v>85</v>
      </c>
      <c r="E162" s="45"/>
      <c r="F162" s="45"/>
      <c r="G162" s="45" t="s">
        <v>58</v>
      </c>
      <c r="H162" s="45" t="s">
        <v>58</v>
      </c>
      <c r="I162" s="44"/>
      <c r="J162" s="47" t="s">
        <v>58</v>
      </c>
      <c r="K162" s="44"/>
      <c r="L162" s="44" t="s">
        <v>76</v>
      </c>
      <c r="M162" s="44"/>
      <c r="N162" s="48"/>
      <c r="O162" s="65">
        <v>1.41E-2</v>
      </c>
      <c r="P162" s="48" t="s">
        <v>78</v>
      </c>
      <c r="Q162" s="44"/>
      <c r="R162" s="69"/>
      <c r="S162" s="153"/>
      <c r="T162" s="44" t="s">
        <v>58</v>
      </c>
      <c r="U162" s="44" t="s">
        <v>54</v>
      </c>
      <c r="V162" s="44" t="s">
        <v>79</v>
      </c>
      <c r="W162" s="49" t="s">
        <v>58</v>
      </c>
    </row>
    <row r="163" spans="2:23" x14ac:dyDescent="0.2">
      <c r="B163" s="43"/>
      <c r="C163" s="44"/>
      <c r="D163" s="44" t="s">
        <v>87</v>
      </c>
      <c r="E163" s="45"/>
      <c r="F163" s="45"/>
      <c r="G163" s="45" t="s">
        <v>58</v>
      </c>
      <c r="H163" s="45" t="s">
        <v>58</v>
      </c>
      <c r="I163" s="44"/>
      <c r="J163" s="47" t="s">
        <v>58</v>
      </c>
      <c r="K163" s="44"/>
      <c r="L163" s="44" t="s">
        <v>76</v>
      </c>
      <c r="M163" s="44"/>
      <c r="N163" s="48"/>
      <c r="O163" s="65">
        <v>1.41E-2</v>
      </c>
      <c r="P163" s="48" t="s">
        <v>78</v>
      </c>
      <c r="Q163" s="44"/>
      <c r="R163" s="69"/>
      <c r="S163" s="153"/>
      <c r="T163" s="44" t="s">
        <v>58</v>
      </c>
      <c r="U163" s="44" t="s">
        <v>54</v>
      </c>
      <c r="V163" s="44" t="s">
        <v>79</v>
      </c>
      <c r="W163" s="49" t="s">
        <v>58</v>
      </c>
    </row>
    <row r="164" spans="2:23" x14ac:dyDescent="0.2">
      <c r="B164" s="43"/>
      <c r="C164" s="44"/>
      <c r="D164" s="44" t="s">
        <v>88</v>
      </c>
      <c r="E164" s="45"/>
      <c r="F164" s="45"/>
      <c r="G164" s="45" t="s">
        <v>58</v>
      </c>
      <c r="H164" s="45" t="s">
        <v>58</v>
      </c>
      <c r="I164" s="44"/>
      <c r="J164" s="47" t="s">
        <v>58</v>
      </c>
      <c r="K164" s="44"/>
      <c r="L164" s="44" t="s">
        <v>76</v>
      </c>
      <c r="M164" s="44"/>
      <c r="N164" s="48"/>
      <c r="O164" s="65">
        <v>0.85</v>
      </c>
      <c r="P164" s="48" t="s">
        <v>78</v>
      </c>
      <c r="Q164" s="44"/>
      <c r="R164" s="69"/>
      <c r="S164" s="153"/>
      <c r="T164" s="44" t="s">
        <v>58</v>
      </c>
      <c r="U164" s="44" t="s">
        <v>54</v>
      </c>
      <c r="V164" s="44" t="s">
        <v>91</v>
      </c>
      <c r="W164" s="49"/>
    </row>
    <row r="165" spans="2:23" ht="15" customHeight="1" x14ac:dyDescent="0.2">
      <c r="B165" s="43"/>
      <c r="C165" s="44"/>
      <c r="D165" s="44" t="s">
        <v>93</v>
      </c>
      <c r="E165" s="45"/>
      <c r="F165" s="45"/>
      <c r="G165" s="45" t="s">
        <v>58</v>
      </c>
      <c r="H165" s="45" t="s">
        <v>58</v>
      </c>
      <c r="I165" s="44"/>
      <c r="J165" s="44" t="s">
        <v>58</v>
      </c>
      <c r="K165" s="44"/>
      <c r="L165" s="44" t="s">
        <v>76</v>
      </c>
      <c r="M165" s="44"/>
      <c r="N165" s="48"/>
      <c r="O165" s="65">
        <v>0.85</v>
      </c>
      <c r="P165" s="48" t="s">
        <v>78</v>
      </c>
      <c r="Q165" s="44"/>
      <c r="R165" s="69"/>
      <c r="S165" s="153"/>
      <c r="T165" s="44" t="s">
        <v>58</v>
      </c>
      <c r="U165" s="44" t="s">
        <v>54</v>
      </c>
      <c r="V165" s="44" t="s">
        <v>91</v>
      </c>
      <c r="W165" s="49"/>
    </row>
    <row r="166" spans="2:23" x14ac:dyDescent="0.2">
      <c r="B166" s="43"/>
      <c r="C166" s="44"/>
      <c r="D166" s="44" t="s">
        <v>95</v>
      </c>
      <c r="E166" s="45"/>
      <c r="F166" s="45"/>
      <c r="G166" s="45" t="s">
        <v>58</v>
      </c>
      <c r="H166" s="45" t="s">
        <v>58</v>
      </c>
      <c r="I166" s="44"/>
      <c r="J166" s="44" t="s">
        <v>58</v>
      </c>
      <c r="K166" s="44"/>
      <c r="L166" s="44" t="s">
        <v>76</v>
      </c>
      <c r="M166" s="44"/>
      <c r="N166" s="48"/>
      <c r="O166" s="65">
        <v>1.66</v>
      </c>
      <c r="P166" s="48" t="s">
        <v>78</v>
      </c>
      <c r="Q166" s="44"/>
      <c r="R166" s="69"/>
      <c r="S166" s="153"/>
      <c r="T166" s="44" t="s">
        <v>58</v>
      </c>
      <c r="U166" s="44" t="s">
        <v>54</v>
      </c>
      <c r="V166" s="44" t="s">
        <v>91</v>
      </c>
      <c r="W166" s="49"/>
    </row>
    <row r="167" spans="2:23" ht="12.75" customHeight="1" x14ac:dyDescent="0.2">
      <c r="B167" s="43"/>
      <c r="C167" s="44"/>
      <c r="D167" s="44" t="s">
        <v>97</v>
      </c>
      <c r="E167" s="45"/>
      <c r="F167" s="45"/>
      <c r="G167" s="45" t="s">
        <v>58</v>
      </c>
      <c r="H167" s="45" t="s">
        <v>58</v>
      </c>
      <c r="I167" s="44"/>
      <c r="J167" s="44" t="s">
        <v>58</v>
      </c>
      <c r="K167" s="44"/>
      <c r="L167" s="44" t="s">
        <v>76</v>
      </c>
      <c r="M167" s="44"/>
      <c r="N167" s="48"/>
      <c r="O167" s="65">
        <v>3.74</v>
      </c>
      <c r="P167" s="48" t="s">
        <v>78</v>
      </c>
      <c r="Q167" s="44"/>
      <c r="R167" s="69"/>
      <c r="S167" s="153"/>
      <c r="T167" s="44" t="s">
        <v>58</v>
      </c>
      <c r="U167" s="44" t="s">
        <v>54</v>
      </c>
      <c r="V167" s="44" t="s">
        <v>91</v>
      </c>
      <c r="W167" s="49"/>
    </row>
    <row r="168" spans="2:23" x14ac:dyDescent="0.2">
      <c r="B168" s="43"/>
      <c r="C168" s="44"/>
      <c r="D168" s="44" t="s">
        <v>99</v>
      </c>
      <c r="E168" s="45"/>
      <c r="F168" s="45"/>
      <c r="G168" s="45" t="s">
        <v>58</v>
      </c>
      <c r="H168" s="45" t="s">
        <v>58</v>
      </c>
      <c r="I168" s="44"/>
      <c r="J168" s="44" t="s">
        <v>58</v>
      </c>
      <c r="K168" s="44"/>
      <c r="L168" s="44" t="s">
        <v>76</v>
      </c>
      <c r="M168" s="44"/>
      <c r="N168" s="48"/>
      <c r="O168" s="65">
        <v>10.37</v>
      </c>
      <c r="P168" s="48" t="s">
        <v>78</v>
      </c>
      <c r="Q168" s="44"/>
      <c r="R168" s="69"/>
      <c r="S168" s="153"/>
      <c r="T168" s="44" t="s">
        <v>58</v>
      </c>
      <c r="U168" s="44" t="s">
        <v>54</v>
      </c>
      <c r="V168" s="44" t="s">
        <v>91</v>
      </c>
      <c r="W168" s="49"/>
    </row>
    <row r="169" spans="2:23" ht="13.5" thickBot="1" x14ac:dyDescent="0.25">
      <c r="B169" s="50"/>
      <c r="C169" s="51"/>
      <c r="D169" s="51" t="s">
        <v>100</v>
      </c>
      <c r="E169" s="52"/>
      <c r="F169" s="52"/>
      <c r="G169" s="52" t="s">
        <v>58</v>
      </c>
      <c r="H169" s="52" t="s">
        <v>58</v>
      </c>
      <c r="I169" s="51"/>
      <c r="J169" s="51" t="s">
        <v>58</v>
      </c>
      <c r="K169" s="51"/>
      <c r="L169" s="51" t="s">
        <v>76</v>
      </c>
      <c r="M169" s="51"/>
      <c r="N169" s="54"/>
      <c r="O169" s="72">
        <v>10.37</v>
      </c>
      <c r="P169" s="54" t="s">
        <v>78</v>
      </c>
      <c r="Q169" s="51"/>
      <c r="R169" s="73"/>
      <c r="S169" s="154"/>
      <c r="T169" s="51" t="s">
        <v>58</v>
      </c>
      <c r="U169" s="51" t="s">
        <v>54</v>
      </c>
      <c r="V169" s="51" t="s">
        <v>91</v>
      </c>
      <c r="W169" s="55"/>
    </row>
    <row r="170" spans="2:23" x14ac:dyDescent="0.2">
      <c r="B170" s="31" t="s">
        <v>43</v>
      </c>
      <c r="C170" s="74" t="s">
        <v>191</v>
      </c>
      <c r="D170" s="32" t="s">
        <v>44</v>
      </c>
      <c r="E170" s="33">
        <v>43881</v>
      </c>
      <c r="F170" s="33">
        <v>45646</v>
      </c>
      <c r="G170" s="33" t="s">
        <v>186</v>
      </c>
      <c r="H170" s="33">
        <v>46022</v>
      </c>
      <c r="I170" s="32" t="s">
        <v>46</v>
      </c>
      <c r="J170" s="56">
        <v>12000</v>
      </c>
      <c r="K170" s="32" t="s">
        <v>48</v>
      </c>
      <c r="L170" s="32" t="s">
        <v>49</v>
      </c>
      <c r="M170" s="34">
        <f>345.25/365</f>
        <v>0.94589041095890414</v>
      </c>
      <c r="N170" s="35" t="s">
        <v>50</v>
      </c>
      <c r="O170" s="57"/>
      <c r="P170" s="35"/>
      <c r="Q170" s="32" t="s">
        <v>187</v>
      </c>
      <c r="R170" s="149" t="s">
        <v>279</v>
      </c>
      <c r="S170" s="32"/>
      <c r="T170" s="32" t="s">
        <v>53</v>
      </c>
      <c r="U170" s="32" t="s">
        <v>54</v>
      </c>
      <c r="V170" s="32" t="s">
        <v>55</v>
      </c>
      <c r="W170" s="36" t="s">
        <v>188</v>
      </c>
    </row>
    <row r="171" spans="2:23" x14ac:dyDescent="0.2">
      <c r="B171" s="20"/>
      <c r="C171" s="15"/>
      <c r="D171" s="15" t="s">
        <v>60</v>
      </c>
      <c r="E171" s="37"/>
      <c r="F171" s="37"/>
      <c r="G171" s="37" t="s">
        <v>58</v>
      </c>
      <c r="H171" s="37" t="s">
        <v>58</v>
      </c>
      <c r="I171" s="15"/>
      <c r="J171" s="16">
        <v>12000</v>
      </c>
      <c r="K171" s="15" t="s">
        <v>48</v>
      </c>
      <c r="L171" s="15" t="s">
        <v>49</v>
      </c>
      <c r="M171" s="16">
        <v>0</v>
      </c>
      <c r="N171" s="39" t="s">
        <v>50</v>
      </c>
      <c r="O171" s="19"/>
      <c r="P171" s="39"/>
      <c r="Q171" s="15"/>
      <c r="R171" s="150"/>
      <c r="S171" s="15"/>
      <c r="T171" s="15" t="s">
        <v>58</v>
      </c>
      <c r="U171" s="15" t="s">
        <v>54</v>
      </c>
      <c r="V171" s="15" t="s">
        <v>55</v>
      </c>
      <c r="W171" s="40" t="s">
        <v>58</v>
      </c>
    </row>
    <row r="172" spans="2:23" x14ac:dyDescent="0.2">
      <c r="B172" s="20"/>
      <c r="C172" s="15"/>
      <c r="D172" s="15" t="s">
        <v>61</v>
      </c>
      <c r="E172" s="37"/>
      <c r="F172" s="37"/>
      <c r="G172" s="37" t="s">
        <v>58</v>
      </c>
      <c r="H172" s="37" t="s">
        <v>58</v>
      </c>
      <c r="I172" s="15"/>
      <c r="J172" s="16">
        <v>3000</v>
      </c>
      <c r="K172" s="15" t="s">
        <v>48</v>
      </c>
      <c r="L172" s="15" t="s">
        <v>49</v>
      </c>
      <c r="M172" s="16">
        <v>0</v>
      </c>
      <c r="N172" s="39" t="s">
        <v>50</v>
      </c>
      <c r="O172" s="19"/>
      <c r="P172" s="39"/>
      <c r="Q172" s="15"/>
      <c r="R172" s="150"/>
      <c r="S172" s="15"/>
      <c r="T172" s="15" t="s">
        <v>58</v>
      </c>
      <c r="U172" s="15" t="s">
        <v>54</v>
      </c>
      <c r="V172" s="15" t="s">
        <v>55</v>
      </c>
      <c r="W172" s="40" t="s">
        <v>58</v>
      </c>
    </row>
    <row r="173" spans="2:23" ht="12.75" customHeight="1" x14ac:dyDescent="0.2">
      <c r="B173" s="20"/>
      <c r="C173" s="15"/>
      <c r="D173" s="15" t="s">
        <v>63</v>
      </c>
      <c r="E173" s="37"/>
      <c r="F173" s="37"/>
      <c r="G173" s="37" t="s">
        <v>58</v>
      </c>
      <c r="H173" s="37" t="s">
        <v>58</v>
      </c>
      <c r="I173" s="15"/>
      <c r="J173" s="16">
        <f>J172</f>
        <v>3000</v>
      </c>
      <c r="K173" s="15" t="s">
        <v>48</v>
      </c>
      <c r="L173" s="15" t="s">
        <v>49</v>
      </c>
      <c r="M173" s="16">
        <v>0</v>
      </c>
      <c r="N173" s="39" t="s">
        <v>50</v>
      </c>
      <c r="O173" s="19"/>
      <c r="P173" s="39"/>
      <c r="Q173" s="15"/>
      <c r="R173" s="150"/>
      <c r="S173" s="15"/>
      <c r="T173" s="15" t="s">
        <v>58</v>
      </c>
      <c r="U173" s="15" t="s">
        <v>54</v>
      </c>
      <c r="V173" s="15" t="s">
        <v>55</v>
      </c>
      <c r="W173" s="40" t="s">
        <v>58</v>
      </c>
    </row>
    <row r="174" spans="2:23" x14ac:dyDescent="0.2">
      <c r="B174" s="20"/>
      <c r="C174" s="15"/>
      <c r="D174" s="15" t="s">
        <v>71</v>
      </c>
      <c r="E174" s="37"/>
      <c r="F174" s="37"/>
      <c r="G174" s="37" t="s">
        <v>58</v>
      </c>
      <c r="H174" s="37" t="s">
        <v>58</v>
      </c>
      <c r="I174" s="15"/>
      <c r="J174" s="16">
        <v>720000</v>
      </c>
      <c r="K174" s="15" t="s">
        <v>73</v>
      </c>
      <c r="L174" s="15" t="s">
        <v>49</v>
      </c>
      <c r="M174" s="16">
        <v>0</v>
      </c>
      <c r="N174" s="39" t="s">
        <v>50</v>
      </c>
      <c r="O174" s="19"/>
      <c r="P174" s="39"/>
      <c r="Q174" s="15"/>
      <c r="R174" s="150"/>
      <c r="S174" s="63"/>
      <c r="T174" s="15" t="s">
        <v>58</v>
      </c>
      <c r="U174" s="15" t="s">
        <v>54</v>
      </c>
      <c r="V174" s="15" t="s">
        <v>55</v>
      </c>
      <c r="W174" s="40" t="s">
        <v>58</v>
      </c>
    </row>
    <row r="175" spans="2:23" x14ac:dyDescent="0.2">
      <c r="B175" s="20"/>
      <c r="C175" s="15"/>
      <c r="D175" s="15" t="s">
        <v>110</v>
      </c>
      <c r="E175" s="37"/>
      <c r="F175" s="37"/>
      <c r="G175" s="37">
        <v>43922</v>
      </c>
      <c r="H175" s="37" t="s">
        <v>58</v>
      </c>
      <c r="I175" s="15"/>
      <c r="J175" s="16">
        <v>0</v>
      </c>
      <c r="K175" s="15" t="s">
        <v>48</v>
      </c>
      <c r="L175" s="15" t="s">
        <v>49</v>
      </c>
      <c r="M175" s="17">
        <f>25.94/365</f>
        <v>7.1068493150684933E-2</v>
      </c>
      <c r="N175" s="39" t="s">
        <v>50</v>
      </c>
      <c r="O175" s="19"/>
      <c r="P175" s="39"/>
      <c r="Q175" s="15" t="s">
        <v>189</v>
      </c>
      <c r="R175" s="150"/>
      <c r="S175" s="63"/>
      <c r="T175" s="15" t="s">
        <v>58</v>
      </c>
      <c r="U175" s="15" t="s">
        <v>54</v>
      </c>
      <c r="V175" s="15" t="s">
        <v>55</v>
      </c>
      <c r="W175" s="40"/>
    </row>
    <row r="176" spans="2:23" x14ac:dyDescent="0.2">
      <c r="B176" s="20"/>
      <c r="C176" s="15"/>
      <c r="D176" s="15" t="s">
        <v>44</v>
      </c>
      <c r="E176" s="37"/>
      <c r="F176" s="37"/>
      <c r="G176" s="37">
        <v>46023</v>
      </c>
      <c r="H176" s="37">
        <v>47118</v>
      </c>
      <c r="I176" s="15"/>
      <c r="J176" s="16">
        <v>9000</v>
      </c>
      <c r="K176" s="15" t="s">
        <v>48</v>
      </c>
      <c r="L176" s="15" t="s">
        <v>49</v>
      </c>
      <c r="M176" s="17">
        <f>345.25/365</f>
        <v>0.94589041095890414</v>
      </c>
      <c r="N176" s="39" t="s">
        <v>50</v>
      </c>
      <c r="O176" s="19"/>
      <c r="P176" s="39"/>
      <c r="Q176" s="15" t="s">
        <v>187</v>
      </c>
      <c r="R176" s="165" t="s">
        <v>279</v>
      </c>
      <c r="S176" s="63"/>
      <c r="T176" s="15" t="s">
        <v>58</v>
      </c>
      <c r="U176" s="15" t="s">
        <v>54</v>
      </c>
      <c r="V176" s="15" t="s">
        <v>55</v>
      </c>
      <c r="W176" s="40"/>
    </row>
    <row r="177" spans="2:23" x14ac:dyDescent="0.2">
      <c r="B177" s="20"/>
      <c r="C177" s="15"/>
      <c r="D177" s="15" t="s">
        <v>60</v>
      </c>
      <c r="E177" s="37"/>
      <c r="F177" s="37"/>
      <c r="G177" s="37" t="s">
        <v>58</v>
      </c>
      <c r="H177" s="37" t="s">
        <v>58</v>
      </c>
      <c r="I177" s="15"/>
      <c r="J177" s="16">
        <v>9000</v>
      </c>
      <c r="K177" s="15" t="s">
        <v>48</v>
      </c>
      <c r="L177" s="15" t="s">
        <v>49</v>
      </c>
      <c r="M177" s="16">
        <v>0</v>
      </c>
      <c r="N177" s="39" t="s">
        <v>50</v>
      </c>
      <c r="O177" s="19"/>
      <c r="P177" s="39"/>
      <c r="Q177" s="15"/>
      <c r="R177" s="150"/>
      <c r="S177" s="63"/>
      <c r="T177" s="15" t="s">
        <v>58</v>
      </c>
      <c r="U177" s="15" t="s">
        <v>54</v>
      </c>
      <c r="V177" s="15" t="s">
        <v>55</v>
      </c>
      <c r="W177" s="40"/>
    </row>
    <row r="178" spans="2:23" x14ac:dyDescent="0.2">
      <c r="B178" s="20"/>
      <c r="C178" s="15"/>
      <c r="D178" s="15" t="s">
        <v>61</v>
      </c>
      <c r="E178" s="37"/>
      <c r="F178" s="37"/>
      <c r="G178" s="37" t="s">
        <v>58</v>
      </c>
      <c r="H178" s="37" t="s">
        <v>58</v>
      </c>
      <c r="I178" s="15"/>
      <c r="J178" s="16">
        <v>2250</v>
      </c>
      <c r="K178" s="15" t="s">
        <v>48</v>
      </c>
      <c r="L178" s="15" t="s">
        <v>49</v>
      </c>
      <c r="M178" s="16">
        <v>0</v>
      </c>
      <c r="N178" s="39" t="s">
        <v>50</v>
      </c>
      <c r="O178" s="19"/>
      <c r="P178" s="39"/>
      <c r="Q178" s="15"/>
      <c r="R178" s="150"/>
      <c r="S178" s="63"/>
      <c r="T178" s="15" t="s">
        <v>58</v>
      </c>
      <c r="U178" s="15" t="s">
        <v>54</v>
      </c>
      <c r="V178" s="15" t="s">
        <v>55</v>
      </c>
      <c r="W178" s="40"/>
    </row>
    <row r="179" spans="2:23" x14ac:dyDescent="0.2">
      <c r="B179" s="20"/>
      <c r="C179" s="15"/>
      <c r="D179" s="15" t="s">
        <v>63</v>
      </c>
      <c r="E179" s="37"/>
      <c r="F179" s="37"/>
      <c r="G179" s="37" t="s">
        <v>58</v>
      </c>
      <c r="H179" s="37" t="s">
        <v>58</v>
      </c>
      <c r="I179" s="15"/>
      <c r="J179" s="16">
        <v>2250</v>
      </c>
      <c r="K179" s="15" t="s">
        <v>48</v>
      </c>
      <c r="L179" s="15" t="s">
        <v>49</v>
      </c>
      <c r="M179" s="16">
        <v>0</v>
      </c>
      <c r="N179" s="39" t="s">
        <v>50</v>
      </c>
      <c r="O179" s="19"/>
      <c r="P179" s="39"/>
      <c r="Q179" s="15"/>
      <c r="R179" s="150"/>
      <c r="S179" s="63"/>
      <c r="T179" s="15" t="s">
        <v>58</v>
      </c>
      <c r="U179" s="15" t="s">
        <v>54</v>
      </c>
      <c r="V179" s="15" t="s">
        <v>55</v>
      </c>
      <c r="W179" s="40"/>
    </row>
    <row r="180" spans="2:23" x14ac:dyDescent="0.2">
      <c r="B180" s="20"/>
      <c r="C180" s="15"/>
      <c r="D180" s="15" t="s">
        <v>71</v>
      </c>
      <c r="E180" s="37"/>
      <c r="F180" s="37"/>
      <c r="G180" s="37" t="s">
        <v>58</v>
      </c>
      <c r="H180" s="37" t="s">
        <v>58</v>
      </c>
      <c r="I180" s="15"/>
      <c r="J180" s="16">
        <v>540000</v>
      </c>
      <c r="K180" s="15" t="s">
        <v>73</v>
      </c>
      <c r="L180" s="15" t="s">
        <v>49</v>
      </c>
      <c r="M180" s="16">
        <v>0</v>
      </c>
      <c r="N180" s="39" t="s">
        <v>50</v>
      </c>
      <c r="O180" s="19"/>
      <c r="P180" s="39"/>
      <c r="Q180" s="15"/>
      <c r="R180" s="150"/>
      <c r="S180" s="63"/>
      <c r="T180" s="15" t="s">
        <v>58</v>
      </c>
      <c r="U180" s="15" t="s">
        <v>54</v>
      </c>
      <c r="V180" s="15" t="s">
        <v>55</v>
      </c>
      <c r="W180" s="40"/>
    </row>
    <row r="181" spans="2:23" x14ac:dyDescent="0.2">
      <c r="B181" s="20"/>
      <c r="C181" s="15"/>
      <c r="D181" s="15" t="s">
        <v>110</v>
      </c>
      <c r="E181" s="37"/>
      <c r="F181" s="37"/>
      <c r="G181" s="37" t="s">
        <v>58</v>
      </c>
      <c r="H181" s="37" t="s">
        <v>58</v>
      </c>
      <c r="I181" s="15"/>
      <c r="J181" s="16">
        <v>0</v>
      </c>
      <c r="K181" s="15" t="s">
        <v>48</v>
      </c>
      <c r="L181" s="15" t="s">
        <v>49</v>
      </c>
      <c r="M181" s="17">
        <f>25.94/365</f>
        <v>7.1068493150684933E-2</v>
      </c>
      <c r="N181" s="39" t="s">
        <v>50</v>
      </c>
      <c r="O181" s="19"/>
      <c r="P181" s="39"/>
      <c r="Q181" s="15" t="s">
        <v>189</v>
      </c>
      <c r="R181" s="151"/>
      <c r="S181" s="63"/>
      <c r="T181" s="15" t="s">
        <v>58</v>
      </c>
      <c r="U181" s="15" t="s">
        <v>54</v>
      </c>
      <c r="V181" s="15" t="s">
        <v>55</v>
      </c>
      <c r="W181" s="40"/>
    </row>
    <row r="182" spans="2:23" x14ac:dyDescent="0.2">
      <c r="B182" s="43"/>
      <c r="C182" s="44"/>
      <c r="D182" s="44" t="s">
        <v>74</v>
      </c>
      <c r="E182" s="45"/>
      <c r="F182" s="45"/>
      <c r="G182" s="45">
        <v>43922</v>
      </c>
      <c r="H182" s="45" t="s">
        <v>58</v>
      </c>
      <c r="I182" s="44"/>
      <c r="J182" s="47" t="s">
        <v>75</v>
      </c>
      <c r="K182" s="44"/>
      <c r="L182" s="44" t="s">
        <v>76</v>
      </c>
      <c r="M182" s="44"/>
      <c r="N182" s="48"/>
      <c r="O182" s="65">
        <v>9.1800000000000007E-2</v>
      </c>
      <c r="P182" s="48" t="s">
        <v>78</v>
      </c>
      <c r="Q182" s="44"/>
      <c r="R182" s="69"/>
      <c r="S182" s="152" t="s">
        <v>161</v>
      </c>
      <c r="T182" s="44" t="s">
        <v>58</v>
      </c>
      <c r="U182" s="44" t="s">
        <v>54</v>
      </c>
      <c r="V182" s="44" t="s">
        <v>79</v>
      </c>
      <c r="W182" s="49" t="s">
        <v>80</v>
      </c>
    </row>
    <row r="183" spans="2:23" x14ac:dyDescent="0.2">
      <c r="B183" s="43"/>
      <c r="C183" s="44"/>
      <c r="D183" s="44" t="s">
        <v>81</v>
      </c>
      <c r="E183" s="45"/>
      <c r="F183" s="45"/>
      <c r="G183" s="45" t="s">
        <v>58</v>
      </c>
      <c r="H183" s="45" t="s">
        <v>58</v>
      </c>
      <c r="I183" s="44"/>
      <c r="J183" s="47" t="s">
        <v>58</v>
      </c>
      <c r="K183" s="44"/>
      <c r="L183" s="44" t="s">
        <v>76</v>
      </c>
      <c r="M183" s="44"/>
      <c r="N183" s="48"/>
      <c r="O183" s="65">
        <v>9.1800000000000007E-2</v>
      </c>
      <c r="P183" s="48" t="s">
        <v>78</v>
      </c>
      <c r="Q183" s="44"/>
      <c r="R183" s="69"/>
      <c r="S183" s="153"/>
      <c r="T183" s="44" t="s">
        <v>58</v>
      </c>
      <c r="U183" s="44" t="s">
        <v>54</v>
      </c>
      <c r="V183" s="44" t="s">
        <v>79</v>
      </c>
      <c r="W183" s="49" t="s">
        <v>58</v>
      </c>
    </row>
    <row r="184" spans="2:23" x14ac:dyDescent="0.2">
      <c r="B184" s="43"/>
      <c r="C184" s="44"/>
      <c r="D184" s="44" t="s">
        <v>82</v>
      </c>
      <c r="E184" s="45"/>
      <c r="F184" s="45"/>
      <c r="G184" s="45" t="s">
        <v>58</v>
      </c>
      <c r="H184" s="45" t="s">
        <v>58</v>
      </c>
      <c r="I184" s="44"/>
      <c r="J184" s="47" t="s">
        <v>58</v>
      </c>
      <c r="K184" s="44"/>
      <c r="L184" s="44" t="s">
        <v>76</v>
      </c>
      <c r="M184" s="44"/>
      <c r="N184" s="48"/>
      <c r="O184" s="65">
        <v>4.5900000000000003E-2</v>
      </c>
      <c r="P184" s="48" t="s">
        <v>78</v>
      </c>
      <c r="Q184" s="44"/>
      <c r="R184" s="69"/>
      <c r="S184" s="153"/>
      <c r="T184" s="44" t="s">
        <v>58</v>
      </c>
      <c r="U184" s="44" t="s">
        <v>54</v>
      </c>
      <c r="V184" s="44" t="s">
        <v>79</v>
      </c>
      <c r="W184" s="49" t="s">
        <v>58</v>
      </c>
    </row>
    <row r="185" spans="2:23" x14ac:dyDescent="0.2">
      <c r="B185" s="43"/>
      <c r="C185" s="44"/>
      <c r="D185" s="44" t="s">
        <v>84</v>
      </c>
      <c r="E185" s="45"/>
      <c r="F185" s="45"/>
      <c r="G185" s="45" t="s">
        <v>58</v>
      </c>
      <c r="H185" s="45" t="s">
        <v>58</v>
      </c>
      <c r="I185" s="44"/>
      <c r="J185" s="47" t="s">
        <v>58</v>
      </c>
      <c r="K185" s="44"/>
      <c r="L185" s="44" t="s">
        <v>76</v>
      </c>
      <c r="M185" s="44"/>
      <c r="N185" s="48"/>
      <c r="O185" s="65">
        <v>9.1800000000000007E-2</v>
      </c>
      <c r="P185" s="48" t="s">
        <v>78</v>
      </c>
      <c r="Q185" s="44"/>
      <c r="R185" s="69"/>
      <c r="S185" s="153"/>
      <c r="T185" s="44" t="s">
        <v>58</v>
      </c>
      <c r="U185" s="44" t="s">
        <v>54</v>
      </c>
      <c r="V185" s="44" t="s">
        <v>79</v>
      </c>
      <c r="W185" s="49" t="s">
        <v>58</v>
      </c>
    </row>
    <row r="186" spans="2:23" x14ac:dyDescent="0.2">
      <c r="B186" s="43"/>
      <c r="C186" s="44"/>
      <c r="D186" s="44" t="s">
        <v>88</v>
      </c>
      <c r="E186" s="45"/>
      <c r="F186" s="45"/>
      <c r="G186" s="45" t="s">
        <v>58</v>
      </c>
      <c r="H186" s="45" t="s">
        <v>58</v>
      </c>
      <c r="I186" s="44"/>
      <c r="J186" s="47" t="s">
        <v>58</v>
      </c>
      <c r="K186" s="44"/>
      <c r="L186" s="44" t="s">
        <v>76</v>
      </c>
      <c r="M186" s="44"/>
      <c r="N186" s="48"/>
      <c r="O186" s="65" t="s">
        <v>172</v>
      </c>
      <c r="P186" s="48" t="s">
        <v>78</v>
      </c>
      <c r="Q186" s="44"/>
      <c r="R186" s="69"/>
      <c r="S186" s="153"/>
      <c r="T186" s="44" t="s">
        <v>58</v>
      </c>
      <c r="U186" s="44" t="s">
        <v>54</v>
      </c>
      <c r="V186" s="44" t="s">
        <v>91</v>
      </c>
      <c r="W186" s="71" t="s">
        <v>190</v>
      </c>
    </row>
    <row r="187" spans="2:23" x14ac:dyDescent="0.2">
      <c r="B187" s="43"/>
      <c r="C187" s="44"/>
      <c r="D187" s="44" t="s">
        <v>93</v>
      </c>
      <c r="E187" s="45"/>
      <c r="F187" s="45"/>
      <c r="G187" s="45" t="s">
        <v>58</v>
      </c>
      <c r="H187" s="45" t="s">
        <v>58</v>
      </c>
      <c r="I187" s="44"/>
      <c r="J187" s="44" t="s">
        <v>58</v>
      </c>
      <c r="K187" s="44"/>
      <c r="L187" s="44" t="s">
        <v>76</v>
      </c>
      <c r="M187" s="44"/>
      <c r="N187" s="48"/>
      <c r="O187" s="65">
        <v>0.94</v>
      </c>
      <c r="P187" s="48" t="s">
        <v>78</v>
      </c>
      <c r="Q187" s="44"/>
      <c r="R187" s="69"/>
      <c r="S187" s="153"/>
      <c r="T187" s="44" t="s">
        <v>58</v>
      </c>
      <c r="U187" s="44" t="s">
        <v>54</v>
      </c>
      <c r="V187" s="44" t="s">
        <v>91</v>
      </c>
      <c r="W187" s="89"/>
    </row>
    <row r="188" spans="2:23" x14ac:dyDescent="0.2">
      <c r="B188" s="43"/>
      <c r="C188" s="44"/>
      <c r="D188" s="44" t="s">
        <v>95</v>
      </c>
      <c r="E188" s="45"/>
      <c r="F188" s="45"/>
      <c r="G188" s="45" t="s">
        <v>58</v>
      </c>
      <c r="H188" s="45" t="s">
        <v>58</v>
      </c>
      <c r="I188" s="44"/>
      <c r="J188" s="44" t="s">
        <v>58</v>
      </c>
      <c r="K188" s="44"/>
      <c r="L188" s="44" t="s">
        <v>76</v>
      </c>
      <c r="M188" s="44"/>
      <c r="N188" s="48"/>
      <c r="O188" s="65">
        <v>1.83</v>
      </c>
      <c r="P188" s="48" t="s">
        <v>78</v>
      </c>
      <c r="Q188" s="44"/>
      <c r="R188" s="69"/>
      <c r="S188" s="153"/>
      <c r="T188" s="44" t="s">
        <v>58</v>
      </c>
      <c r="U188" s="44" t="s">
        <v>54</v>
      </c>
      <c r="V188" s="44" t="s">
        <v>91</v>
      </c>
      <c r="W188" s="89"/>
    </row>
    <row r="189" spans="2:23" ht="12.75" customHeight="1" x14ac:dyDescent="0.2">
      <c r="B189" s="43"/>
      <c r="C189" s="44"/>
      <c r="D189" s="44" t="s">
        <v>97</v>
      </c>
      <c r="E189" s="45"/>
      <c r="F189" s="45"/>
      <c r="G189" s="45" t="s">
        <v>58</v>
      </c>
      <c r="H189" s="45" t="s">
        <v>58</v>
      </c>
      <c r="I189" s="44"/>
      <c r="J189" s="44" t="s">
        <v>58</v>
      </c>
      <c r="K189" s="44"/>
      <c r="L189" s="44" t="s">
        <v>76</v>
      </c>
      <c r="M189" s="44"/>
      <c r="N189" s="48"/>
      <c r="O189" s="65">
        <v>3.74</v>
      </c>
      <c r="P189" s="48" t="s">
        <v>78</v>
      </c>
      <c r="Q189" s="44"/>
      <c r="R189" s="69"/>
      <c r="S189" s="153"/>
      <c r="T189" s="44" t="s">
        <v>58</v>
      </c>
      <c r="U189" s="44" t="s">
        <v>54</v>
      </c>
      <c r="V189" s="44" t="s">
        <v>91</v>
      </c>
      <c r="W189" s="89"/>
    </row>
    <row r="190" spans="2:23" x14ac:dyDescent="0.2">
      <c r="B190" s="43"/>
      <c r="C190" s="44"/>
      <c r="D190" s="44" t="s">
        <v>99</v>
      </c>
      <c r="E190" s="45"/>
      <c r="F190" s="45"/>
      <c r="G190" s="45" t="s">
        <v>58</v>
      </c>
      <c r="H190" s="45" t="s">
        <v>58</v>
      </c>
      <c r="I190" s="44"/>
      <c r="J190" s="44" t="s">
        <v>58</v>
      </c>
      <c r="K190" s="44"/>
      <c r="L190" s="44" t="s">
        <v>76</v>
      </c>
      <c r="M190" s="44"/>
      <c r="N190" s="48"/>
      <c r="O190" s="65">
        <v>10.37</v>
      </c>
      <c r="P190" s="48" t="s">
        <v>78</v>
      </c>
      <c r="Q190" s="44"/>
      <c r="R190" s="69"/>
      <c r="S190" s="153"/>
      <c r="T190" s="44" t="s">
        <v>58</v>
      </c>
      <c r="U190" s="44" t="s">
        <v>54</v>
      </c>
      <c r="V190" s="44" t="s">
        <v>91</v>
      </c>
      <c r="W190" s="89"/>
    </row>
    <row r="191" spans="2:23" ht="13.5" thickBot="1" x14ac:dyDescent="0.25">
      <c r="B191" s="50"/>
      <c r="C191" s="51"/>
      <c r="D191" s="51" t="s">
        <v>100</v>
      </c>
      <c r="E191" s="52"/>
      <c r="F191" s="52"/>
      <c r="G191" s="52" t="s">
        <v>58</v>
      </c>
      <c r="H191" s="52" t="s">
        <v>58</v>
      </c>
      <c r="I191" s="51"/>
      <c r="J191" s="51" t="s">
        <v>58</v>
      </c>
      <c r="K191" s="51"/>
      <c r="L191" s="51" t="s">
        <v>76</v>
      </c>
      <c r="M191" s="51"/>
      <c r="N191" s="54"/>
      <c r="O191" s="72">
        <v>10.37</v>
      </c>
      <c r="P191" s="54" t="s">
        <v>78</v>
      </c>
      <c r="Q191" s="51"/>
      <c r="R191" s="73"/>
      <c r="S191" s="154"/>
      <c r="T191" s="51" t="s">
        <v>58</v>
      </c>
      <c r="U191" s="51" t="s">
        <v>54</v>
      </c>
      <c r="V191" s="51" t="s">
        <v>91</v>
      </c>
      <c r="W191" s="90"/>
    </row>
    <row r="192" spans="2:23" x14ac:dyDescent="0.2">
      <c r="B192" s="31" t="s">
        <v>43</v>
      </c>
      <c r="C192" s="74" t="s">
        <v>203</v>
      </c>
      <c r="D192" s="32" t="s">
        <v>44</v>
      </c>
      <c r="E192" s="33">
        <v>43034</v>
      </c>
      <c r="F192" s="33">
        <v>45204</v>
      </c>
      <c r="G192" s="33" t="s">
        <v>192</v>
      </c>
      <c r="H192" s="33">
        <v>46387</v>
      </c>
      <c r="I192" s="32" t="s">
        <v>46</v>
      </c>
      <c r="J192" s="56">
        <v>6000</v>
      </c>
      <c r="K192" s="32" t="s">
        <v>48</v>
      </c>
      <c r="L192" s="32" t="s">
        <v>49</v>
      </c>
      <c r="M192" s="34">
        <f>356.93/365</f>
        <v>0.97789041095890417</v>
      </c>
      <c r="N192" s="35" t="s">
        <v>50</v>
      </c>
      <c r="O192" s="91"/>
      <c r="P192" s="35"/>
      <c r="Q192" s="32" t="s">
        <v>193</v>
      </c>
      <c r="R192" s="149" t="s">
        <v>280</v>
      </c>
      <c r="S192" s="32"/>
      <c r="T192" s="32" t="s">
        <v>53</v>
      </c>
      <c r="U192" s="32" t="s">
        <v>158</v>
      </c>
      <c r="V192" s="32" t="s">
        <v>55</v>
      </c>
      <c r="W192" s="36" t="s">
        <v>195</v>
      </c>
    </row>
    <row r="193" spans="2:23" x14ac:dyDescent="0.2">
      <c r="B193" s="20"/>
      <c r="C193" s="15"/>
      <c r="D193" s="15" t="s">
        <v>60</v>
      </c>
      <c r="E193" s="37"/>
      <c r="F193" s="37"/>
      <c r="G193" s="37" t="s">
        <v>58</v>
      </c>
      <c r="H193" s="37"/>
      <c r="I193" s="15"/>
      <c r="J193" s="16">
        <v>6000</v>
      </c>
      <c r="K193" s="15" t="s">
        <v>48</v>
      </c>
      <c r="L193" s="15" t="s">
        <v>49</v>
      </c>
      <c r="M193" s="16">
        <v>0</v>
      </c>
      <c r="N193" s="39" t="s">
        <v>50</v>
      </c>
      <c r="O193" s="92"/>
      <c r="P193" s="39"/>
      <c r="Q193" s="15"/>
      <c r="R193" s="150"/>
      <c r="S193" s="15"/>
      <c r="T193" s="15" t="s">
        <v>58</v>
      </c>
      <c r="U193" s="15" t="s">
        <v>158</v>
      </c>
      <c r="V193" s="15" t="s">
        <v>55</v>
      </c>
      <c r="W193" s="40" t="s">
        <v>58</v>
      </c>
    </row>
    <row r="194" spans="2:23" x14ac:dyDescent="0.2">
      <c r="B194" s="20"/>
      <c r="C194" s="15"/>
      <c r="D194" s="15" t="s">
        <v>61</v>
      </c>
      <c r="E194" s="37"/>
      <c r="F194" s="37"/>
      <c r="G194" s="37" t="s">
        <v>58</v>
      </c>
      <c r="H194" s="37"/>
      <c r="I194" s="15"/>
      <c r="J194" s="16">
        <v>1500</v>
      </c>
      <c r="K194" s="15" t="s">
        <v>48</v>
      </c>
      <c r="L194" s="15" t="s">
        <v>49</v>
      </c>
      <c r="M194" s="16">
        <v>0</v>
      </c>
      <c r="N194" s="39" t="s">
        <v>50</v>
      </c>
      <c r="O194" s="92"/>
      <c r="P194" s="39"/>
      <c r="Q194" s="15"/>
      <c r="R194" s="150"/>
      <c r="S194" s="15"/>
      <c r="T194" s="15" t="s">
        <v>58</v>
      </c>
      <c r="U194" s="15" t="s">
        <v>158</v>
      </c>
      <c r="V194" s="15" t="s">
        <v>55</v>
      </c>
      <c r="W194" s="40" t="s">
        <v>58</v>
      </c>
    </row>
    <row r="195" spans="2:23" x14ac:dyDescent="0.2">
      <c r="B195" s="20"/>
      <c r="C195" s="15"/>
      <c r="D195" s="15" t="s">
        <v>63</v>
      </c>
      <c r="E195" s="37"/>
      <c r="F195" s="37"/>
      <c r="G195" s="37" t="s">
        <v>58</v>
      </c>
      <c r="H195" s="37"/>
      <c r="I195" s="15"/>
      <c r="J195" s="16">
        <v>1500</v>
      </c>
      <c r="K195" s="15" t="s">
        <v>48</v>
      </c>
      <c r="L195" s="15" t="s">
        <v>49</v>
      </c>
      <c r="M195" s="16">
        <v>0</v>
      </c>
      <c r="N195" s="39" t="s">
        <v>50</v>
      </c>
      <c r="O195" s="92"/>
      <c r="P195" s="39"/>
      <c r="Q195" s="15"/>
      <c r="R195" s="150"/>
      <c r="S195" s="15"/>
      <c r="T195" s="15" t="s">
        <v>58</v>
      </c>
      <c r="U195" s="15" t="s">
        <v>158</v>
      </c>
      <c r="V195" s="15" t="s">
        <v>55</v>
      </c>
      <c r="W195" s="40" t="s">
        <v>58</v>
      </c>
    </row>
    <row r="196" spans="2:23" x14ac:dyDescent="0.2">
      <c r="B196" s="20"/>
      <c r="C196" s="15"/>
      <c r="D196" s="15" t="s">
        <v>64</v>
      </c>
      <c r="E196" s="37"/>
      <c r="F196" s="37"/>
      <c r="G196" s="37" t="s">
        <v>58</v>
      </c>
      <c r="H196" s="37"/>
      <c r="I196" s="15"/>
      <c r="J196" s="16">
        <v>1500</v>
      </c>
      <c r="K196" s="15" t="s">
        <v>48</v>
      </c>
      <c r="L196" s="15" t="s">
        <v>49</v>
      </c>
      <c r="M196" s="16">
        <v>0</v>
      </c>
      <c r="N196" s="39" t="s">
        <v>50</v>
      </c>
      <c r="O196" s="92"/>
      <c r="P196" s="39"/>
      <c r="Q196" s="15"/>
      <c r="R196" s="150"/>
      <c r="S196" s="63"/>
      <c r="T196" s="15" t="s">
        <v>58</v>
      </c>
      <c r="U196" s="15" t="s">
        <v>158</v>
      </c>
      <c r="V196" s="15" t="s">
        <v>55</v>
      </c>
      <c r="W196" s="40" t="s">
        <v>58</v>
      </c>
    </row>
    <row r="197" spans="2:23" ht="15" customHeight="1" x14ac:dyDescent="0.2">
      <c r="B197" s="20"/>
      <c r="C197" s="15"/>
      <c r="D197" s="15" t="s">
        <v>71</v>
      </c>
      <c r="E197" s="37"/>
      <c r="F197" s="37"/>
      <c r="G197" s="37" t="s">
        <v>196</v>
      </c>
      <c r="H197" s="37"/>
      <c r="I197" s="15"/>
      <c r="J197" s="16">
        <v>240000</v>
      </c>
      <c r="K197" s="15" t="s">
        <v>73</v>
      </c>
      <c r="L197" s="15" t="s">
        <v>49</v>
      </c>
      <c r="M197" s="16">
        <v>0</v>
      </c>
      <c r="N197" s="39" t="s">
        <v>50</v>
      </c>
      <c r="O197" s="92"/>
      <c r="P197" s="39"/>
      <c r="Q197" s="15"/>
      <c r="R197" s="150"/>
      <c r="S197" s="63"/>
      <c r="T197" s="15" t="s">
        <v>58</v>
      </c>
      <c r="U197" s="15" t="s">
        <v>158</v>
      </c>
      <c r="V197" s="15" t="s">
        <v>55</v>
      </c>
      <c r="W197" s="42" t="s">
        <v>197</v>
      </c>
    </row>
    <row r="198" spans="2:23" x14ac:dyDescent="0.2">
      <c r="B198" s="20"/>
      <c r="C198" s="15"/>
      <c r="D198" s="15" t="s">
        <v>110</v>
      </c>
      <c r="E198" s="37"/>
      <c r="F198" s="37"/>
      <c r="G198" s="37">
        <v>43040</v>
      </c>
      <c r="H198" s="37"/>
      <c r="I198" s="15"/>
      <c r="J198" s="16">
        <v>0</v>
      </c>
      <c r="K198" s="15" t="s">
        <v>48</v>
      </c>
      <c r="L198" s="15" t="s">
        <v>49</v>
      </c>
      <c r="M198" s="17">
        <v>0.68</v>
      </c>
      <c r="N198" s="39" t="s">
        <v>50</v>
      </c>
      <c r="O198" s="92"/>
      <c r="P198" s="39"/>
      <c r="Q198" s="15" t="s">
        <v>111</v>
      </c>
      <c r="R198" s="151"/>
      <c r="S198" s="63"/>
      <c r="T198" s="15" t="s">
        <v>58</v>
      </c>
      <c r="U198" s="15" t="s">
        <v>158</v>
      </c>
      <c r="V198" s="15" t="s">
        <v>55</v>
      </c>
      <c r="W198" s="42"/>
    </row>
    <row r="199" spans="2:23" ht="12.75" customHeight="1" x14ac:dyDescent="0.2">
      <c r="B199" s="43"/>
      <c r="C199" s="44"/>
      <c r="D199" s="44" t="s">
        <v>74</v>
      </c>
      <c r="E199" s="45"/>
      <c r="F199" s="45"/>
      <c r="G199" s="45" t="s">
        <v>58</v>
      </c>
      <c r="H199" s="45"/>
      <c r="I199" s="44"/>
      <c r="J199" s="47" t="s">
        <v>75</v>
      </c>
      <c r="K199" s="44"/>
      <c r="L199" s="44" t="s">
        <v>76</v>
      </c>
      <c r="M199" s="44"/>
      <c r="N199" s="48"/>
      <c r="O199" s="65">
        <v>7.9000000000000001E-2</v>
      </c>
      <c r="P199" s="48" t="s">
        <v>78</v>
      </c>
      <c r="Q199" s="44"/>
      <c r="R199" s="69"/>
      <c r="S199" s="152" t="s">
        <v>198</v>
      </c>
      <c r="T199" s="44" t="s">
        <v>58</v>
      </c>
      <c r="U199" s="44" t="s">
        <v>158</v>
      </c>
      <c r="V199" s="44" t="s">
        <v>79</v>
      </c>
      <c r="W199" s="49" t="s">
        <v>80</v>
      </c>
    </row>
    <row r="200" spans="2:23" x14ac:dyDescent="0.2">
      <c r="B200" s="43"/>
      <c r="C200" s="44"/>
      <c r="D200" s="44" t="s">
        <v>81</v>
      </c>
      <c r="E200" s="45"/>
      <c r="F200" s="45"/>
      <c r="G200" s="45" t="s">
        <v>58</v>
      </c>
      <c r="H200" s="45"/>
      <c r="I200" s="44"/>
      <c r="J200" s="47" t="s">
        <v>58</v>
      </c>
      <c r="K200" s="44"/>
      <c r="L200" s="44" t="s">
        <v>76</v>
      </c>
      <c r="M200" s="44"/>
      <c r="N200" s="48"/>
      <c r="O200" s="65">
        <v>7.9000000000000001E-2</v>
      </c>
      <c r="P200" s="48" t="s">
        <v>78</v>
      </c>
      <c r="Q200" s="44"/>
      <c r="R200" s="69"/>
      <c r="S200" s="153"/>
      <c r="T200" s="44" t="s">
        <v>58</v>
      </c>
      <c r="U200" s="44" t="s">
        <v>158</v>
      </c>
      <c r="V200" s="44" t="s">
        <v>79</v>
      </c>
      <c r="W200" s="49" t="s">
        <v>58</v>
      </c>
    </row>
    <row r="201" spans="2:23" x14ac:dyDescent="0.2">
      <c r="B201" s="43"/>
      <c r="C201" s="44"/>
      <c r="D201" s="44" t="s">
        <v>82</v>
      </c>
      <c r="E201" s="45"/>
      <c r="F201" s="45"/>
      <c r="G201" s="45" t="s">
        <v>58</v>
      </c>
      <c r="H201" s="45"/>
      <c r="I201" s="44"/>
      <c r="J201" s="47" t="s">
        <v>58</v>
      </c>
      <c r="K201" s="44"/>
      <c r="L201" s="44" t="s">
        <v>76</v>
      </c>
      <c r="M201" s="44"/>
      <c r="N201" s="48"/>
      <c r="O201" s="65">
        <v>3.95E-2</v>
      </c>
      <c r="P201" s="48" t="s">
        <v>78</v>
      </c>
      <c r="Q201" s="44"/>
      <c r="R201" s="69"/>
      <c r="S201" s="153"/>
      <c r="T201" s="44" t="s">
        <v>58</v>
      </c>
      <c r="U201" s="44" t="s">
        <v>158</v>
      </c>
      <c r="V201" s="44" t="s">
        <v>79</v>
      </c>
      <c r="W201" s="49" t="s">
        <v>58</v>
      </c>
    </row>
    <row r="202" spans="2:23" x14ac:dyDescent="0.2">
      <c r="B202" s="43"/>
      <c r="C202" s="44"/>
      <c r="D202" s="44" t="s">
        <v>84</v>
      </c>
      <c r="E202" s="45"/>
      <c r="F202" s="45"/>
      <c r="G202" s="45" t="s">
        <v>58</v>
      </c>
      <c r="H202" s="45"/>
      <c r="I202" s="44"/>
      <c r="J202" s="47" t="s">
        <v>58</v>
      </c>
      <c r="K202" s="44"/>
      <c r="L202" s="44" t="s">
        <v>76</v>
      </c>
      <c r="M202" s="44"/>
      <c r="N202" s="48"/>
      <c r="O202" s="65">
        <v>7.9000000000000001E-2</v>
      </c>
      <c r="P202" s="48" t="s">
        <v>78</v>
      </c>
      <c r="Q202" s="44"/>
      <c r="R202" s="69"/>
      <c r="S202" s="153"/>
      <c r="T202" s="44" t="s">
        <v>58</v>
      </c>
      <c r="U202" s="44" t="s">
        <v>158</v>
      </c>
      <c r="V202" s="44" t="s">
        <v>79</v>
      </c>
      <c r="W202" s="49" t="s">
        <v>58</v>
      </c>
    </row>
    <row r="203" spans="2:23" x14ac:dyDescent="0.2">
      <c r="B203" s="43"/>
      <c r="C203" s="44"/>
      <c r="D203" s="44" t="s">
        <v>85</v>
      </c>
      <c r="E203" s="45"/>
      <c r="F203" s="45"/>
      <c r="G203" s="45" t="s">
        <v>58</v>
      </c>
      <c r="H203" s="45"/>
      <c r="I203" s="44"/>
      <c r="J203" s="47" t="s">
        <v>58</v>
      </c>
      <c r="K203" s="44"/>
      <c r="L203" s="44" t="s">
        <v>76</v>
      </c>
      <c r="M203" s="44"/>
      <c r="N203" s="48"/>
      <c r="O203" s="65">
        <v>1.3599999999999999E-2</v>
      </c>
      <c r="P203" s="48" t="s">
        <v>78</v>
      </c>
      <c r="Q203" s="44"/>
      <c r="R203" s="69"/>
      <c r="S203" s="153"/>
      <c r="T203" s="44" t="s">
        <v>58</v>
      </c>
      <c r="U203" s="44" t="s">
        <v>158</v>
      </c>
      <c r="V203" s="44" t="s">
        <v>79</v>
      </c>
      <c r="W203" s="49" t="s">
        <v>58</v>
      </c>
    </row>
    <row r="204" spans="2:23" ht="12.75" customHeight="1" x14ac:dyDescent="0.2">
      <c r="B204" s="43"/>
      <c r="C204" s="44"/>
      <c r="D204" s="44" t="s">
        <v>87</v>
      </c>
      <c r="E204" s="45"/>
      <c r="F204" s="45"/>
      <c r="G204" s="45" t="s">
        <v>58</v>
      </c>
      <c r="H204" s="45"/>
      <c r="I204" s="44"/>
      <c r="J204" s="47" t="s">
        <v>58</v>
      </c>
      <c r="K204" s="44"/>
      <c r="L204" s="44" t="s">
        <v>76</v>
      </c>
      <c r="M204" s="44"/>
      <c r="N204" s="48"/>
      <c r="O204" s="65">
        <v>1.3599999999999999E-2</v>
      </c>
      <c r="P204" s="48" t="s">
        <v>78</v>
      </c>
      <c r="Q204" s="44"/>
      <c r="R204" s="69"/>
      <c r="S204" s="180"/>
      <c r="T204" s="44" t="s">
        <v>58</v>
      </c>
      <c r="U204" s="44" t="s">
        <v>158</v>
      </c>
      <c r="V204" s="44" t="s">
        <v>79</v>
      </c>
      <c r="W204" s="49" t="s">
        <v>58</v>
      </c>
    </row>
    <row r="205" spans="2:23" x14ac:dyDescent="0.2">
      <c r="B205" s="43"/>
      <c r="C205" s="44"/>
      <c r="D205" s="44" t="s">
        <v>88</v>
      </c>
      <c r="E205" s="45"/>
      <c r="F205" s="45"/>
      <c r="G205" s="45" t="s">
        <v>58</v>
      </c>
      <c r="H205" s="45"/>
      <c r="I205" s="44"/>
      <c r="J205" s="47" t="s">
        <v>58</v>
      </c>
      <c r="K205" s="44"/>
      <c r="L205" s="44" t="s">
        <v>76</v>
      </c>
      <c r="M205" s="44"/>
      <c r="N205" s="48"/>
      <c r="O205" s="65" t="s">
        <v>199</v>
      </c>
      <c r="P205" s="48" t="s">
        <v>78</v>
      </c>
      <c r="Q205" s="44"/>
      <c r="R205" s="69"/>
      <c r="S205" s="152" t="s">
        <v>194</v>
      </c>
      <c r="T205" s="44" t="s">
        <v>58</v>
      </c>
      <c r="U205" s="44" t="s">
        <v>158</v>
      </c>
      <c r="V205" s="44" t="s">
        <v>91</v>
      </c>
      <c r="W205" s="71" t="s">
        <v>200</v>
      </c>
    </row>
    <row r="206" spans="2:23" x14ac:dyDescent="0.2">
      <c r="B206" s="43"/>
      <c r="C206" s="44"/>
      <c r="D206" s="44" t="s">
        <v>93</v>
      </c>
      <c r="E206" s="45"/>
      <c r="F206" s="45"/>
      <c r="G206" s="45" t="s">
        <v>58</v>
      </c>
      <c r="H206" s="45"/>
      <c r="I206" s="44"/>
      <c r="J206" s="44" t="s">
        <v>58</v>
      </c>
      <c r="K206" s="44"/>
      <c r="L206" s="44" t="s">
        <v>76</v>
      </c>
      <c r="M206" s="44"/>
      <c r="N206" s="48"/>
      <c r="O206" s="65">
        <v>0.9</v>
      </c>
      <c r="P206" s="48" t="s">
        <v>78</v>
      </c>
      <c r="Q206" s="44"/>
      <c r="R206" s="69"/>
      <c r="S206" s="153"/>
      <c r="T206" s="44" t="s">
        <v>58</v>
      </c>
      <c r="U206" s="44" t="s">
        <v>158</v>
      </c>
      <c r="V206" s="44" t="s">
        <v>91</v>
      </c>
      <c r="W206" s="49"/>
    </row>
    <row r="207" spans="2:23" x14ac:dyDescent="0.2">
      <c r="B207" s="43"/>
      <c r="C207" s="44"/>
      <c r="D207" s="44" t="s">
        <v>95</v>
      </c>
      <c r="E207" s="45"/>
      <c r="F207" s="45"/>
      <c r="G207" s="45" t="s">
        <v>147</v>
      </c>
      <c r="H207" s="45"/>
      <c r="I207" s="44"/>
      <c r="J207" s="44" t="s">
        <v>58</v>
      </c>
      <c r="K207" s="44"/>
      <c r="L207" s="44" t="s">
        <v>76</v>
      </c>
      <c r="M207" s="44"/>
      <c r="N207" s="48"/>
      <c r="O207" s="65" t="s">
        <v>201</v>
      </c>
      <c r="P207" s="48" t="s">
        <v>78</v>
      </c>
      <c r="Q207" s="44"/>
      <c r="R207" s="69"/>
      <c r="S207" s="180"/>
      <c r="T207" s="44" t="s">
        <v>58</v>
      </c>
      <c r="U207" s="44" t="s">
        <v>158</v>
      </c>
      <c r="V207" s="44" t="s">
        <v>91</v>
      </c>
      <c r="W207" s="71" t="s">
        <v>202</v>
      </c>
    </row>
    <row r="208" spans="2:23" x14ac:dyDescent="0.2">
      <c r="B208" s="43"/>
      <c r="C208" s="44"/>
      <c r="D208" s="44" t="s">
        <v>97</v>
      </c>
      <c r="E208" s="45"/>
      <c r="F208" s="45"/>
      <c r="G208" s="45" t="s">
        <v>58</v>
      </c>
      <c r="H208" s="45"/>
      <c r="I208" s="44"/>
      <c r="J208" s="44" t="s">
        <v>58</v>
      </c>
      <c r="K208" s="44"/>
      <c r="L208" s="44" t="s">
        <v>76</v>
      </c>
      <c r="M208" s="44"/>
      <c r="N208" s="48"/>
      <c r="O208" s="65">
        <v>3.6</v>
      </c>
      <c r="P208" s="48" t="s">
        <v>78</v>
      </c>
      <c r="Q208" s="44"/>
      <c r="R208" s="69"/>
      <c r="S208" s="152" t="s">
        <v>198</v>
      </c>
      <c r="T208" s="44" t="s">
        <v>58</v>
      </c>
      <c r="U208" s="44" t="s">
        <v>158</v>
      </c>
      <c r="V208" s="44" t="s">
        <v>91</v>
      </c>
      <c r="W208" s="49"/>
    </row>
    <row r="209" spans="1:133" x14ac:dyDescent="0.2">
      <c r="B209" s="43"/>
      <c r="C209" s="44"/>
      <c r="D209" s="44" t="s">
        <v>99</v>
      </c>
      <c r="E209" s="45"/>
      <c r="F209" s="45"/>
      <c r="G209" s="45" t="s">
        <v>58</v>
      </c>
      <c r="H209" s="45"/>
      <c r="I209" s="44"/>
      <c r="J209" s="44" t="s">
        <v>58</v>
      </c>
      <c r="K209" s="44"/>
      <c r="L209" s="44" t="s">
        <v>76</v>
      </c>
      <c r="M209" s="44"/>
      <c r="N209" s="48"/>
      <c r="O209" s="65">
        <v>10</v>
      </c>
      <c r="P209" s="48" t="s">
        <v>78</v>
      </c>
      <c r="Q209" s="44"/>
      <c r="R209" s="69"/>
      <c r="S209" s="153"/>
      <c r="T209" s="44" t="s">
        <v>58</v>
      </c>
      <c r="U209" s="44" t="s">
        <v>158</v>
      </c>
      <c r="V209" s="44" t="s">
        <v>91</v>
      </c>
      <c r="W209" s="49"/>
    </row>
    <row r="210" spans="1:133" ht="13.5" thickBot="1" x14ac:dyDescent="0.25">
      <c r="B210" s="50"/>
      <c r="C210" s="51"/>
      <c r="D210" s="51" t="s">
        <v>100</v>
      </c>
      <c r="E210" s="52"/>
      <c r="F210" s="52"/>
      <c r="G210" s="52" t="s">
        <v>58</v>
      </c>
      <c r="H210" s="52"/>
      <c r="I210" s="51"/>
      <c r="J210" s="51" t="s">
        <v>58</v>
      </c>
      <c r="K210" s="51"/>
      <c r="L210" s="51" t="s">
        <v>76</v>
      </c>
      <c r="M210" s="51"/>
      <c r="N210" s="54"/>
      <c r="O210" s="72">
        <v>10</v>
      </c>
      <c r="P210" s="54" t="s">
        <v>78</v>
      </c>
      <c r="Q210" s="51"/>
      <c r="R210" s="73"/>
      <c r="S210" s="154"/>
      <c r="T210" s="51" t="s">
        <v>58</v>
      </c>
      <c r="U210" s="51" t="s">
        <v>158</v>
      </c>
      <c r="V210" s="51" t="s">
        <v>91</v>
      </c>
      <c r="W210" s="55"/>
    </row>
    <row r="211" spans="1:133" x14ac:dyDescent="0.2">
      <c r="B211" s="31" t="s">
        <v>43</v>
      </c>
      <c r="C211" s="74" t="s">
        <v>218</v>
      </c>
      <c r="D211" s="32" t="s">
        <v>44</v>
      </c>
      <c r="E211" s="33">
        <v>43440</v>
      </c>
      <c r="F211" s="33">
        <v>44900</v>
      </c>
      <c r="G211" s="33">
        <v>43739</v>
      </c>
      <c r="H211" s="33">
        <v>49309</v>
      </c>
      <c r="I211" s="32" t="s">
        <v>46</v>
      </c>
      <c r="J211" s="56">
        <v>75000</v>
      </c>
      <c r="K211" s="32" t="s">
        <v>48</v>
      </c>
      <c r="L211" s="32" t="s">
        <v>49</v>
      </c>
      <c r="M211" s="34">
        <f>268/365</f>
        <v>0.73424657534246573</v>
      </c>
      <c r="N211" s="35" t="s">
        <v>50</v>
      </c>
      <c r="O211" s="35"/>
      <c r="P211" s="35"/>
      <c r="Q211" s="32" t="s">
        <v>204</v>
      </c>
      <c r="R211" s="149" t="s">
        <v>275</v>
      </c>
      <c r="S211" s="32"/>
      <c r="T211" s="32" t="s">
        <v>53</v>
      </c>
      <c r="U211" s="32" t="s">
        <v>54</v>
      </c>
      <c r="V211" s="32" t="s">
        <v>55</v>
      </c>
      <c r="W211" s="36"/>
    </row>
    <row r="212" spans="1:133" x14ac:dyDescent="0.2">
      <c r="B212" s="20"/>
      <c r="C212" s="15"/>
      <c r="D212" s="38" t="s">
        <v>60</v>
      </c>
      <c r="E212" s="37"/>
      <c r="F212" s="37"/>
      <c r="G212" s="37" t="s">
        <v>58</v>
      </c>
      <c r="H212" s="37"/>
      <c r="I212" s="15"/>
      <c r="J212" s="93">
        <v>75000</v>
      </c>
      <c r="K212" s="38" t="s">
        <v>48</v>
      </c>
      <c r="L212" s="38" t="s">
        <v>49</v>
      </c>
      <c r="M212" s="93">
        <v>0</v>
      </c>
      <c r="N212" s="79" t="s">
        <v>50</v>
      </c>
      <c r="O212" s="79"/>
      <c r="P212" s="79"/>
      <c r="Q212" s="38"/>
      <c r="R212" s="150"/>
      <c r="S212" s="38"/>
      <c r="T212" s="15" t="s">
        <v>58</v>
      </c>
      <c r="U212" s="15" t="s">
        <v>54</v>
      </c>
      <c r="V212" s="38" t="s">
        <v>55</v>
      </c>
      <c r="W212" s="42"/>
    </row>
    <row r="213" spans="1:133" x14ac:dyDescent="0.2">
      <c r="B213" s="20"/>
      <c r="C213" s="15"/>
      <c r="D213" s="15" t="s">
        <v>61</v>
      </c>
      <c r="E213" s="37"/>
      <c r="F213" s="37"/>
      <c r="G213" s="37" t="s">
        <v>58</v>
      </c>
      <c r="H213" s="37"/>
      <c r="I213" s="15"/>
      <c r="J213" s="16">
        <v>18750</v>
      </c>
      <c r="K213" s="15" t="s">
        <v>48</v>
      </c>
      <c r="L213" s="15" t="s">
        <v>49</v>
      </c>
      <c r="M213" s="16">
        <v>0</v>
      </c>
      <c r="N213" s="39" t="s">
        <v>50</v>
      </c>
      <c r="O213" s="39"/>
      <c r="P213" s="39"/>
      <c r="Q213" s="15"/>
      <c r="R213" s="150"/>
      <c r="S213" s="15"/>
      <c r="T213" s="15" t="s">
        <v>58</v>
      </c>
      <c r="U213" s="15" t="s">
        <v>54</v>
      </c>
      <c r="V213" s="15" t="s">
        <v>55</v>
      </c>
      <c r="W213" s="40"/>
    </row>
    <row r="214" spans="1:133" x14ac:dyDescent="0.2">
      <c r="B214" s="20"/>
      <c r="C214" s="15"/>
      <c r="D214" s="15" t="s">
        <v>63</v>
      </c>
      <c r="E214" s="37"/>
      <c r="F214" s="37"/>
      <c r="G214" s="37" t="s">
        <v>58</v>
      </c>
      <c r="H214" s="37"/>
      <c r="I214" s="15"/>
      <c r="J214" s="16">
        <v>18750</v>
      </c>
      <c r="K214" s="15" t="s">
        <v>48</v>
      </c>
      <c r="L214" s="15" t="s">
        <v>49</v>
      </c>
      <c r="M214" s="16">
        <v>0</v>
      </c>
      <c r="N214" s="39" t="s">
        <v>50</v>
      </c>
      <c r="O214" s="39"/>
      <c r="P214" s="39"/>
      <c r="Q214" s="15"/>
      <c r="R214" s="150"/>
      <c r="S214" s="15"/>
      <c r="T214" s="15" t="s">
        <v>58</v>
      </c>
      <c r="U214" s="15" t="s">
        <v>54</v>
      </c>
      <c r="V214" s="15" t="s">
        <v>55</v>
      </c>
      <c r="W214" s="40"/>
    </row>
    <row r="215" spans="1:133" x14ac:dyDescent="0.2">
      <c r="B215" s="20"/>
      <c r="C215" s="15"/>
      <c r="D215" s="15" t="s">
        <v>205</v>
      </c>
      <c r="E215" s="37"/>
      <c r="F215" s="37"/>
      <c r="G215" s="37" t="s">
        <v>58</v>
      </c>
      <c r="H215" s="37"/>
      <c r="I215" s="15"/>
      <c r="J215" s="16">
        <v>75000</v>
      </c>
      <c r="K215" s="15" t="s">
        <v>48</v>
      </c>
      <c r="L215" s="15" t="s">
        <v>49</v>
      </c>
      <c r="M215" s="16">
        <v>0</v>
      </c>
      <c r="N215" s="39" t="s">
        <v>50</v>
      </c>
      <c r="O215" s="39"/>
      <c r="P215" s="39"/>
      <c r="Q215" s="15"/>
      <c r="R215" s="150"/>
      <c r="S215" s="63"/>
      <c r="T215" s="15" t="s">
        <v>58</v>
      </c>
      <c r="U215" s="15" t="s">
        <v>54</v>
      </c>
      <c r="V215" s="15" t="s">
        <v>55</v>
      </c>
      <c r="W215" s="40"/>
    </row>
    <row r="216" spans="1:133" ht="15" customHeight="1" x14ac:dyDescent="0.2">
      <c r="B216" s="20"/>
      <c r="C216" s="15"/>
      <c r="D216" s="15" t="s">
        <v>206</v>
      </c>
      <c r="E216" s="37"/>
      <c r="F216" s="37"/>
      <c r="G216" s="37" t="s">
        <v>58</v>
      </c>
      <c r="H216" s="37"/>
      <c r="I216" s="15"/>
      <c r="J216" s="16">
        <v>18750</v>
      </c>
      <c r="K216" s="15" t="s">
        <v>48</v>
      </c>
      <c r="L216" s="15" t="s">
        <v>49</v>
      </c>
      <c r="M216" s="16">
        <v>0</v>
      </c>
      <c r="N216" s="39" t="s">
        <v>50</v>
      </c>
      <c r="O216" s="39"/>
      <c r="P216" s="39"/>
      <c r="Q216" s="15"/>
      <c r="R216" s="150"/>
      <c r="S216" s="63"/>
      <c r="T216" s="15" t="s">
        <v>58</v>
      </c>
      <c r="U216" s="15" t="s">
        <v>54</v>
      </c>
      <c r="V216" s="15" t="s">
        <v>55</v>
      </c>
      <c r="W216" s="40"/>
    </row>
    <row r="217" spans="1:133" x14ac:dyDescent="0.2">
      <c r="B217" s="20"/>
      <c r="C217" s="15"/>
      <c r="D217" s="15" t="s">
        <v>71</v>
      </c>
      <c r="E217" s="37"/>
      <c r="F217" s="37"/>
      <c r="G217" s="37" t="s">
        <v>207</v>
      </c>
      <c r="H217" s="37"/>
      <c r="I217" s="15"/>
      <c r="J217" s="16">
        <v>3000000</v>
      </c>
      <c r="K217" s="15" t="s">
        <v>73</v>
      </c>
      <c r="L217" s="15" t="s">
        <v>49</v>
      </c>
      <c r="M217" s="16">
        <v>0</v>
      </c>
      <c r="N217" s="39" t="s">
        <v>50</v>
      </c>
      <c r="O217" s="39"/>
      <c r="P217" s="39"/>
      <c r="Q217" s="15"/>
      <c r="R217" s="150"/>
      <c r="S217" s="63"/>
      <c r="T217" s="15" t="s">
        <v>58</v>
      </c>
      <c r="U217" s="15" t="s">
        <v>54</v>
      </c>
      <c r="V217" s="15" t="s">
        <v>55</v>
      </c>
      <c r="W217" s="40" t="s">
        <v>208</v>
      </c>
    </row>
    <row r="218" spans="1:133" ht="12.75" customHeight="1" x14ac:dyDescent="0.2">
      <c r="B218" s="20"/>
      <c r="C218" s="15"/>
      <c r="D218" s="15" t="s">
        <v>57</v>
      </c>
      <c r="E218" s="37"/>
      <c r="F218" s="37"/>
      <c r="G218" s="85">
        <v>43739</v>
      </c>
      <c r="H218" s="37"/>
      <c r="I218" s="15"/>
      <c r="J218" s="16">
        <v>37500</v>
      </c>
      <c r="K218" s="15" t="s">
        <v>48</v>
      </c>
      <c r="L218" s="15" t="s">
        <v>49</v>
      </c>
      <c r="M218" s="17">
        <f>24/365</f>
        <v>6.575342465753424E-2</v>
      </c>
      <c r="N218" s="39" t="s">
        <v>50</v>
      </c>
      <c r="O218" s="39"/>
      <c r="P218" s="39"/>
      <c r="Q218" s="15" t="s">
        <v>209</v>
      </c>
      <c r="R218" s="151"/>
      <c r="S218" s="63"/>
      <c r="T218" s="15" t="s">
        <v>58</v>
      </c>
      <c r="U218" s="15" t="s">
        <v>54</v>
      </c>
      <c r="V218" s="15" t="s">
        <v>55</v>
      </c>
      <c r="W218" s="40"/>
    </row>
    <row r="219" spans="1:133" x14ac:dyDescent="0.2">
      <c r="B219" s="43"/>
      <c r="C219" s="44"/>
      <c r="D219" s="44" t="s">
        <v>74</v>
      </c>
      <c r="E219" s="45"/>
      <c r="F219" s="45"/>
      <c r="G219" s="45" t="s">
        <v>58</v>
      </c>
      <c r="H219" s="45"/>
      <c r="I219" s="44"/>
      <c r="J219" s="47" t="s">
        <v>75</v>
      </c>
      <c r="K219" s="44"/>
      <c r="L219" s="44" t="s">
        <v>76</v>
      </c>
      <c r="M219" s="44"/>
      <c r="N219" s="48"/>
      <c r="O219" s="65">
        <v>8.8499999999999995E-2</v>
      </c>
      <c r="P219" s="48" t="s">
        <v>78</v>
      </c>
      <c r="Q219" s="44"/>
      <c r="R219" s="69"/>
      <c r="S219" s="152" t="s">
        <v>142</v>
      </c>
      <c r="T219" s="44" t="s">
        <v>58</v>
      </c>
      <c r="U219" s="44" t="s">
        <v>54</v>
      </c>
      <c r="V219" s="44" t="s">
        <v>79</v>
      </c>
      <c r="W219" s="49" t="s">
        <v>80</v>
      </c>
    </row>
    <row r="220" spans="1:133" x14ac:dyDescent="0.2">
      <c r="B220" s="43"/>
      <c r="C220" s="44"/>
      <c r="D220" s="44" t="s">
        <v>81</v>
      </c>
      <c r="E220" s="45"/>
      <c r="F220" s="45"/>
      <c r="G220" s="45" t="s">
        <v>58</v>
      </c>
      <c r="H220" s="45"/>
      <c r="I220" s="44"/>
      <c r="J220" s="47" t="s">
        <v>58</v>
      </c>
      <c r="K220" s="44"/>
      <c r="L220" s="44" t="s">
        <v>76</v>
      </c>
      <c r="M220" s="44"/>
      <c r="N220" s="48"/>
      <c r="O220" s="65">
        <v>8.8499999999999995E-2</v>
      </c>
      <c r="P220" s="48" t="s">
        <v>78</v>
      </c>
      <c r="Q220" s="44"/>
      <c r="R220" s="69"/>
      <c r="S220" s="153"/>
      <c r="T220" s="44" t="s">
        <v>58</v>
      </c>
      <c r="U220" s="44" t="s">
        <v>54</v>
      </c>
      <c r="V220" s="44" t="s">
        <v>79</v>
      </c>
      <c r="W220" s="49" t="s">
        <v>58</v>
      </c>
    </row>
    <row r="221" spans="1:133" x14ac:dyDescent="0.2">
      <c r="B221" s="43"/>
      <c r="C221" s="44"/>
      <c r="D221" s="44" t="s">
        <v>210</v>
      </c>
      <c r="E221" s="45"/>
      <c r="F221" s="45"/>
      <c r="G221" s="45" t="s">
        <v>58</v>
      </c>
      <c r="H221" s="45"/>
      <c r="I221" s="44"/>
      <c r="J221" s="47" t="s">
        <v>58</v>
      </c>
      <c r="K221" s="44"/>
      <c r="L221" s="44" t="s">
        <v>76</v>
      </c>
      <c r="M221" s="44"/>
      <c r="N221" s="48"/>
      <c r="O221" s="65">
        <v>8.8499999999999995E-2</v>
      </c>
      <c r="P221" s="48" t="s">
        <v>78</v>
      </c>
      <c r="Q221" s="44"/>
      <c r="R221" s="69"/>
      <c r="S221" s="153"/>
      <c r="T221" s="44" t="s">
        <v>58</v>
      </c>
      <c r="U221" s="44" t="s">
        <v>54</v>
      </c>
      <c r="V221" s="44" t="s">
        <v>79</v>
      </c>
      <c r="W221" s="49" t="s">
        <v>58</v>
      </c>
    </row>
    <row r="222" spans="1:133" x14ac:dyDescent="0.2">
      <c r="B222" s="43"/>
      <c r="C222" s="44"/>
      <c r="D222" s="44" t="s">
        <v>82</v>
      </c>
      <c r="E222" s="45"/>
      <c r="F222" s="45"/>
      <c r="G222" s="45" t="s">
        <v>58</v>
      </c>
      <c r="H222" s="45"/>
      <c r="I222" s="44"/>
      <c r="J222" s="47" t="s">
        <v>58</v>
      </c>
      <c r="K222" s="44"/>
      <c r="L222" s="44" t="s">
        <v>76</v>
      </c>
      <c r="M222" s="44"/>
      <c r="N222" s="48"/>
      <c r="O222" s="65">
        <v>4.4200000000000003E-2</v>
      </c>
      <c r="P222" s="48" t="s">
        <v>78</v>
      </c>
      <c r="Q222" s="44"/>
      <c r="R222" s="69"/>
      <c r="S222" s="153"/>
      <c r="T222" s="44" t="s">
        <v>58</v>
      </c>
      <c r="U222" s="44" t="s">
        <v>54</v>
      </c>
      <c r="V222" s="44" t="s">
        <v>79</v>
      </c>
      <c r="W222" s="49" t="s">
        <v>58</v>
      </c>
    </row>
    <row r="223" spans="1:133" s="18" customFormat="1" ht="12.75" customHeight="1" x14ac:dyDescent="0.2">
      <c r="A223" s="2"/>
      <c r="B223" s="43"/>
      <c r="C223" s="44"/>
      <c r="D223" s="44" t="s">
        <v>84</v>
      </c>
      <c r="E223" s="45"/>
      <c r="F223" s="45"/>
      <c r="G223" s="45" t="s">
        <v>58</v>
      </c>
      <c r="H223" s="45"/>
      <c r="I223" s="44"/>
      <c r="J223" s="47" t="s">
        <v>58</v>
      </c>
      <c r="K223" s="44"/>
      <c r="L223" s="44" t="s">
        <v>76</v>
      </c>
      <c r="M223" s="44"/>
      <c r="N223" s="48"/>
      <c r="O223" s="65">
        <v>8.8499999999999995E-2</v>
      </c>
      <c r="P223" s="48" t="s">
        <v>78</v>
      </c>
      <c r="Q223" s="44"/>
      <c r="R223" s="69"/>
      <c r="S223" s="153"/>
      <c r="T223" s="44" t="s">
        <v>58</v>
      </c>
      <c r="U223" s="44" t="s">
        <v>54</v>
      </c>
      <c r="V223" s="44" t="s">
        <v>79</v>
      </c>
      <c r="W223" s="49" t="s">
        <v>58</v>
      </c>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row>
    <row r="224" spans="1:133" s="18" customFormat="1" x14ac:dyDescent="0.2">
      <c r="A224" s="2"/>
      <c r="B224" s="43"/>
      <c r="C224" s="44"/>
      <c r="D224" s="44" t="s">
        <v>211</v>
      </c>
      <c r="E224" s="45"/>
      <c r="F224" s="45"/>
      <c r="G224" s="45" t="s">
        <v>58</v>
      </c>
      <c r="H224" s="45"/>
      <c r="I224" s="44"/>
      <c r="J224" s="47" t="s">
        <v>58</v>
      </c>
      <c r="K224" s="44"/>
      <c r="L224" s="44" t="s">
        <v>76</v>
      </c>
      <c r="M224" s="44"/>
      <c r="N224" s="48"/>
      <c r="O224" s="65">
        <v>4.4200000000000003E-2</v>
      </c>
      <c r="P224" s="48" t="s">
        <v>78</v>
      </c>
      <c r="Q224" s="44"/>
      <c r="R224" s="69"/>
      <c r="S224" s="153"/>
      <c r="T224" s="44" t="s">
        <v>58</v>
      </c>
      <c r="U224" s="44" t="s">
        <v>54</v>
      </c>
      <c r="V224" s="44" t="s">
        <v>79</v>
      </c>
      <c r="W224" s="49" t="s">
        <v>58</v>
      </c>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row>
    <row r="225" spans="1:133" s="18" customFormat="1" x14ac:dyDescent="0.2">
      <c r="A225" s="2"/>
      <c r="B225" s="43"/>
      <c r="C225" s="44"/>
      <c r="D225" s="44" t="s">
        <v>212</v>
      </c>
      <c r="E225" s="45"/>
      <c r="F225" s="45"/>
      <c r="G225" s="45" t="s">
        <v>58</v>
      </c>
      <c r="H225" s="45"/>
      <c r="I225" s="44"/>
      <c r="J225" s="47" t="s">
        <v>58</v>
      </c>
      <c r="K225" s="44"/>
      <c r="L225" s="44" t="s">
        <v>76</v>
      </c>
      <c r="M225" s="44"/>
      <c r="N225" s="48"/>
      <c r="O225" s="65">
        <v>4.4200000000000003E-2</v>
      </c>
      <c r="P225" s="48" t="s">
        <v>78</v>
      </c>
      <c r="Q225" s="44"/>
      <c r="R225" s="69"/>
      <c r="S225" s="153"/>
      <c r="T225" s="44" t="s">
        <v>58</v>
      </c>
      <c r="U225" s="44" t="s">
        <v>54</v>
      </c>
      <c r="V225" s="44" t="s">
        <v>79</v>
      </c>
      <c r="W225" s="49" t="s">
        <v>58</v>
      </c>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row>
    <row r="226" spans="1:133" s="18" customFormat="1" x14ac:dyDescent="0.2">
      <c r="A226" s="2"/>
      <c r="B226" s="43"/>
      <c r="C226" s="44"/>
      <c r="D226" s="44" t="s">
        <v>213</v>
      </c>
      <c r="E226" s="45"/>
      <c r="F226" s="45"/>
      <c r="G226" s="45" t="s">
        <v>58</v>
      </c>
      <c r="H226" s="45"/>
      <c r="I226" s="44"/>
      <c r="J226" s="47" t="s">
        <v>58</v>
      </c>
      <c r="K226" s="44"/>
      <c r="L226" s="44" t="s">
        <v>76</v>
      </c>
      <c r="M226" s="44"/>
      <c r="N226" s="48"/>
      <c r="O226" s="65">
        <v>4.4200000000000003E-2</v>
      </c>
      <c r="P226" s="48" t="s">
        <v>78</v>
      </c>
      <c r="Q226" s="44"/>
      <c r="R226" s="69"/>
      <c r="S226" s="153"/>
      <c r="T226" s="44" t="s">
        <v>58</v>
      </c>
      <c r="U226" s="44" t="s">
        <v>54</v>
      </c>
      <c r="V226" s="44" t="s">
        <v>79</v>
      </c>
      <c r="W226" s="49" t="s">
        <v>58</v>
      </c>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row>
    <row r="227" spans="1:133" s="18" customFormat="1" x14ac:dyDescent="0.2">
      <c r="A227" s="2"/>
      <c r="B227" s="43"/>
      <c r="C227" s="44"/>
      <c r="D227" s="44" t="s">
        <v>214</v>
      </c>
      <c r="E227" s="45"/>
      <c r="F227" s="45"/>
      <c r="G227" s="45" t="s">
        <v>58</v>
      </c>
      <c r="H227" s="45"/>
      <c r="I227" s="44"/>
      <c r="J227" s="47" t="s">
        <v>58</v>
      </c>
      <c r="K227" s="44"/>
      <c r="L227" s="44" t="s">
        <v>76</v>
      </c>
      <c r="M227" s="44"/>
      <c r="N227" s="48"/>
      <c r="O227" s="65">
        <v>4.4200000000000003E-2</v>
      </c>
      <c r="P227" s="48" t="s">
        <v>78</v>
      </c>
      <c r="Q227" s="44"/>
      <c r="R227" s="69"/>
      <c r="S227" s="153"/>
      <c r="T227" s="44" t="s">
        <v>58</v>
      </c>
      <c r="U227" s="44" t="s">
        <v>54</v>
      </c>
      <c r="V227" s="44" t="s">
        <v>79</v>
      </c>
      <c r="W227" s="49" t="s">
        <v>58</v>
      </c>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row>
    <row r="228" spans="1:133" s="18" customFormat="1" x14ac:dyDescent="0.2">
      <c r="A228" s="2"/>
      <c r="B228" s="43"/>
      <c r="C228" s="44"/>
      <c r="D228" s="44" t="s">
        <v>215</v>
      </c>
      <c r="E228" s="45"/>
      <c r="F228" s="45"/>
      <c r="G228" s="45" t="s">
        <v>58</v>
      </c>
      <c r="H228" s="45"/>
      <c r="I228" s="44"/>
      <c r="J228" s="47" t="s">
        <v>58</v>
      </c>
      <c r="K228" s="44"/>
      <c r="L228" s="44" t="s">
        <v>76</v>
      </c>
      <c r="M228" s="44"/>
      <c r="N228" s="48"/>
      <c r="O228" s="65">
        <v>4.4200000000000003E-2</v>
      </c>
      <c r="P228" s="48" t="s">
        <v>78</v>
      </c>
      <c r="Q228" s="44"/>
      <c r="R228" s="69"/>
      <c r="S228" s="153"/>
      <c r="T228" s="44" t="s">
        <v>58</v>
      </c>
      <c r="U228" s="44" t="s">
        <v>54</v>
      </c>
      <c r="V228" s="44" t="s">
        <v>79</v>
      </c>
      <c r="W228" s="49" t="s">
        <v>58</v>
      </c>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row>
    <row r="229" spans="1:133" s="18" customFormat="1" x14ac:dyDescent="0.2">
      <c r="A229" s="2"/>
      <c r="B229" s="43"/>
      <c r="C229" s="44"/>
      <c r="D229" s="44" t="s">
        <v>88</v>
      </c>
      <c r="E229" s="45"/>
      <c r="F229" s="45"/>
      <c r="G229" s="45" t="s">
        <v>207</v>
      </c>
      <c r="H229" s="45"/>
      <c r="I229" s="44"/>
      <c r="J229" s="47" t="s">
        <v>58</v>
      </c>
      <c r="K229" s="44"/>
      <c r="L229" s="44" t="s">
        <v>76</v>
      </c>
      <c r="M229" s="44"/>
      <c r="N229" s="48"/>
      <c r="O229" s="65">
        <v>0.92</v>
      </c>
      <c r="P229" s="48" t="s">
        <v>78</v>
      </c>
      <c r="Q229" s="44"/>
      <c r="R229" s="69"/>
      <c r="S229" s="153"/>
      <c r="T229" s="44" t="s">
        <v>58</v>
      </c>
      <c r="U229" s="44" t="s">
        <v>54</v>
      </c>
      <c r="V229" s="44" t="s">
        <v>91</v>
      </c>
      <c r="W229" s="49" t="s">
        <v>208</v>
      </c>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row>
    <row r="230" spans="1:133" s="18" customFormat="1" x14ac:dyDescent="0.2">
      <c r="A230" s="2"/>
      <c r="B230" s="43"/>
      <c r="C230" s="44"/>
      <c r="D230" s="44" t="s">
        <v>93</v>
      </c>
      <c r="E230" s="45"/>
      <c r="F230" s="45"/>
      <c r="G230" s="46">
        <v>43739</v>
      </c>
      <c r="H230" s="45"/>
      <c r="I230" s="44"/>
      <c r="J230" s="44" t="s">
        <v>58</v>
      </c>
      <c r="K230" s="44"/>
      <c r="L230" s="44" t="s">
        <v>76</v>
      </c>
      <c r="M230" s="44"/>
      <c r="N230" s="48"/>
      <c r="O230" s="65">
        <v>0.92</v>
      </c>
      <c r="P230" s="48" t="s">
        <v>78</v>
      </c>
      <c r="Q230" s="44"/>
      <c r="R230" s="69"/>
      <c r="S230" s="153"/>
      <c r="T230" s="44" t="s">
        <v>58</v>
      </c>
      <c r="U230" s="44" t="s">
        <v>54</v>
      </c>
      <c r="V230" s="44" t="s">
        <v>91</v>
      </c>
      <c r="W230" s="49"/>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row>
    <row r="231" spans="1:133" s="18" customFormat="1" x14ac:dyDescent="0.2">
      <c r="A231" s="2"/>
      <c r="B231" s="43"/>
      <c r="C231" s="44"/>
      <c r="D231" s="44" t="s">
        <v>95</v>
      </c>
      <c r="E231" s="45"/>
      <c r="F231" s="45"/>
      <c r="G231" s="45" t="s">
        <v>58</v>
      </c>
      <c r="H231" s="45"/>
      <c r="I231" s="44"/>
      <c r="J231" s="44" t="s">
        <v>58</v>
      </c>
      <c r="K231" s="44"/>
      <c r="L231" s="44" t="s">
        <v>76</v>
      </c>
      <c r="M231" s="44"/>
      <c r="N231" s="48"/>
      <c r="O231" s="65">
        <v>1.83</v>
      </c>
      <c r="P231" s="48" t="s">
        <v>78</v>
      </c>
      <c r="Q231" s="44"/>
      <c r="R231" s="69"/>
      <c r="S231" s="153"/>
      <c r="T231" s="44" t="s">
        <v>58</v>
      </c>
      <c r="U231" s="44" t="s">
        <v>54</v>
      </c>
      <c r="V231" s="44" t="s">
        <v>91</v>
      </c>
      <c r="W231" s="49"/>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row>
    <row r="232" spans="1:133" s="18" customFormat="1" x14ac:dyDescent="0.2">
      <c r="A232" s="2"/>
      <c r="B232" s="43"/>
      <c r="C232" s="44"/>
      <c r="D232" s="44" t="s">
        <v>216</v>
      </c>
      <c r="E232" s="45"/>
      <c r="F232" s="45"/>
      <c r="G232" s="45" t="s">
        <v>58</v>
      </c>
      <c r="H232" s="45"/>
      <c r="I232" s="44"/>
      <c r="J232" s="44" t="s">
        <v>58</v>
      </c>
      <c r="K232" s="44"/>
      <c r="L232" s="44" t="s">
        <v>76</v>
      </c>
      <c r="M232" s="44"/>
      <c r="N232" s="48"/>
      <c r="O232" s="65">
        <v>0.92</v>
      </c>
      <c r="P232" s="48" t="s">
        <v>78</v>
      </c>
      <c r="Q232" s="44"/>
      <c r="R232" s="69"/>
      <c r="S232" s="153"/>
      <c r="T232" s="44" t="s">
        <v>58</v>
      </c>
      <c r="U232" s="44" t="s">
        <v>54</v>
      </c>
      <c r="V232" s="44" t="s">
        <v>91</v>
      </c>
      <c r="W232" s="49"/>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row>
    <row r="233" spans="1:133" s="18" customFormat="1" x14ac:dyDescent="0.2">
      <c r="A233" s="2"/>
      <c r="B233" s="43"/>
      <c r="C233" s="44"/>
      <c r="D233" s="44" t="s">
        <v>97</v>
      </c>
      <c r="E233" s="45"/>
      <c r="F233" s="45"/>
      <c r="G233" s="45" t="s">
        <v>58</v>
      </c>
      <c r="H233" s="45"/>
      <c r="I233" s="44"/>
      <c r="J233" s="44" t="s">
        <v>58</v>
      </c>
      <c r="K233" s="44"/>
      <c r="L233" s="44" t="s">
        <v>76</v>
      </c>
      <c r="M233" s="44"/>
      <c r="N233" s="48"/>
      <c r="O233" s="65">
        <v>3.67</v>
      </c>
      <c r="P233" s="48" t="s">
        <v>78</v>
      </c>
      <c r="Q233" s="44"/>
      <c r="R233" s="69"/>
      <c r="S233" s="153"/>
      <c r="T233" s="44" t="s">
        <v>58</v>
      </c>
      <c r="U233" s="44" t="s">
        <v>54</v>
      </c>
      <c r="V233" s="44" t="s">
        <v>91</v>
      </c>
      <c r="W233" s="49"/>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row>
    <row r="234" spans="1:133" s="18" customFormat="1" x14ac:dyDescent="0.2">
      <c r="A234" s="2"/>
      <c r="B234" s="43"/>
      <c r="C234" s="44"/>
      <c r="D234" s="44" t="s">
        <v>99</v>
      </c>
      <c r="E234" s="45"/>
      <c r="F234" s="45"/>
      <c r="G234" s="45" t="s">
        <v>58</v>
      </c>
      <c r="H234" s="45"/>
      <c r="I234" s="44"/>
      <c r="J234" s="44" t="s">
        <v>58</v>
      </c>
      <c r="K234" s="44"/>
      <c r="L234" s="44" t="s">
        <v>76</v>
      </c>
      <c r="M234" s="44"/>
      <c r="N234" s="48"/>
      <c r="O234" s="65">
        <v>10.18</v>
      </c>
      <c r="P234" s="48" t="s">
        <v>78</v>
      </c>
      <c r="Q234" s="44"/>
      <c r="R234" s="69"/>
      <c r="S234" s="153"/>
      <c r="T234" s="44" t="s">
        <v>58</v>
      </c>
      <c r="U234" s="44" t="s">
        <v>54</v>
      </c>
      <c r="V234" s="44" t="s">
        <v>91</v>
      </c>
      <c r="W234" s="49"/>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row>
    <row r="235" spans="1:133" ht="15" customHeight="1" x14ac:dyDescent="0.2">
      <c r="B235" s="43"/>
      <c r="C235" s="44"/>
      <c r="D235" s="44" t="s">
        <v>100</v>
      </c>
      <c r="E235" s="45"/>
      <c r="F235" s="45"/>
      <c r="G235" s="45" t="s">
        <v>58</v>
      </c>
      <c r="H235" s="45"/>
      <c r="I235" s="44"/>
      <c r="J235" s="44" t="s">
        <v>58</v>
      </c>
      <c r="K235" s="44"/>
      <c r="L235" s="44" t="s">
        <v>76</v>
      </c>
      <c r="M235" s="44"/>
      <c r="N235" s="48"/>
      <c r="O235" s="65">
        <v>10.18</v>
      </c>
      <c r="P235" s="48" t="s">
        <v>78</v>
      </c>
      <c r="Q235" s="44"/>
      <c r="R235" s="69"/>
      <c r="S235" s="153"/>
      <c r="T235" s="44" t="s">
        <v>58</v>
      </c>
      <c r="U235" s="44" t="s">
        <v>54</v>
      </c>
      <c r="V235" s="44" t="s">
        <v>91</v>
      </c>
      <c r="W235" s="49"/>
    </row>
    <row r="236" spans="1:133" ht="13.5" thickBot="1" x14ac:dyDescent="0.25">
      <c r="B236" s="50"/>
      <c r="C236" s="51"/>
      <c r="D236" s="51" t="s">
        <v>217</v>
      </c>
      <c r="E236" s="52"/>
      <c r="F236" s="52"/>
      <c r="G236" s="52" t="s">
        <v>58</v>
      </c>
      <c r="H236" s="52"/>
      <c r="I236" s="51"/>
      <c r="J236" s="51" t="s">
        <v>58</v>
      </c>
      <c r="K236" s="51"/>
      <c r="L236" s="51" t="s">
        <v>76</v>
      </c>
      <c r="M236" s="51"/>
      <c r="N236" s="54"/>
      <c r="O236" s="72">
        <v>10.18</v>
      </c>
      <c r="P236" s="54" t="s">
        <v>78</v>
      </c>
      <c r="Q236" s="51"/>
      <c r="R236" s="73"/>
      <c r="S236" s="154"/>
      <c r="T236" s="51" t="s">
        <v>58</v>
      </c>
      <c r="U236" s="51" t="s">
        <v>54</v>
      </c>
      <c r="V236" s="51" t="s">
        <v>91</v>
      </c>
      <c r="W236" s="55"/>
    </row>
    <row r="237" spans="1:133" ht="12.75" customHeight="1" x14ac:dyDescent="0.2">
      <c r="B237" s="31" t="s">
        <v>43</v>
      </c>
      <c r="C237" s="74" t="s">
        <v>221</v>
      </c>
      <c r="D237" s="32" t="s">
        <v>44</v>
      </c>
      <c r="E237" s="33">
        <v>45223</v>
      </c>
      <c r="F237" s="33">
        <v>45624</v>
      </c>
      <c r="G237" s="33">
        <v>45224</v>
      </c>
      <c r="H237" s="33">
        <v>46022</v>
      </c>
      <c r="I237" s="32" t="s">
        <v>46</v>
      </c>
      <c r="J237" s="56">
        <v>4000</v>
      </c>
      <c r="K237" s="32" t="s">
        <v>48</v>
      </c>
      <c r="L237" s="32" t="s">
        <v>49</v>
      </c>
      <c r="M237" s="34">
        <f>450/365</f>
        <v>1.2328767123287672</v>
      </c>
      <c r="N237" s="35" t="s">
        <v>50</v>
      </c>
      <c r="O237" s="57"/>
      <c r="P237" s="35"/>
      <c r="Q237" s="32" t="s">
        <v>219</v>
      </c>
      <c r="R237" s="149" t="s">
        <v>281</v>
      </c>
      <c r="S237" s="32"/>
      <c r="T237" s="32" t="s">
        <v>53</v>
      </c>
      <c r="U237" s="32" t="s">
        <v>158</v>
      </c>
      <c r="V237" s="32" t="s">
        <v>55</v>
      </c>
      <c r="W237" s="36"/>
    </row>
    <row r="238" spans="1:133" x14ac:dyDescent="0.2">
      <c r="B238" s="20"/>
      <c r="C238" s="15"/>
      <c r="D238" s="15" t="s">
        <v>63</v>
      </c>
      <c r="E238" s="37"/>
      <c r="F238" s="37"/>
      <c r="G238" s="37" t="s">
        <v>58</v>
      </c>
      <c r="H238" s="37" t="s">
        <v>234</v>
      </c>
      <c r="I238" s="15"/>
      <c r="J238" s="16">
        <v>1000</v>
      </c>
      <c r="K238" s="15" t="s">
        <v>48</v>
      </c>
      <c r="L238" s="15" t="s">
        <v>49</v>
      </c>
      <c r="M238" s="16">
        <v>0</v>
      </c>
      <c r="N238" s="39" t="s">
        <v>50</v>
      </c>
      <c r="O238" s="19"/>
      <c r="P238" s="39"/>
      <c r="Q238" s="15"/>
      <c r="R238" s="151"/>
      <c r="S238" s="15"/>
      <c r="T238" s="15" t="s">
        <v>58</v>
      </c>
      <c r="U238" s="15" t="s">
        <v>158</v>
      </c>
      <c r="V238" s="15" t="s">
        <v>55</v>
      </c>
      <c r="W238" s="40"/>
    </row>
    <row r="239" spans="1:133" x14ac:dyDescent="0.2">
      <c r="B239" s="20"/>
      <c r="C239" s="15"/>
      <c r="D239" s="15" t="s">
        <v>60</v>
      </c>
      <c r="E239" s="37"/>
      <c r="F239" s="37"/>
      <c r="G239" s="37" t="s">
        <v>58</v>
      </c>
      <c r="H239" s="37" t="s">
        <v>234</v>
      </c>
      <c r="I239" s="15"/>
      <c r="J239" s="16">
        <v>4000</v>
      </c>
      <c r="K239" s="15" t="s">
        <v>48</v>
      </c>
      <c r="L239" s="15" t="s">
        <v>49</v>
      </c>
      <c r="M239" s="16">
        <v>0</v>
      </c>
      <c r="N239" s="39" t="s">
        <v>50</v>
      </c>
      <c r="O239" s="19"/>
      <c r="P239" s="39"/>
      <c r="Q239" s="15"/>
      <c r="R239" s="151"/>
      <c r="S239" s="63"/>
      <c r="T239" s="15" t="s">
        <v>58</v>
      </c>
      <c r="U239" s="15" t="s">
        <v>158</v>
      </c>
      <c r="V239" s="15" t="s">
        <v>55</v>
      </c>
      <c r="W239" s="40"/>
    </row>
    <row r="240" spans="1:133" x14ac:dyDescent="0.2">
      <c r="B240" s="20"/>
      <c r="C240" s="15"/>
      <c r="D240" s="15" t="s">
        <v>61</v>
      </c>
      <c r="E240" s="37"/>
      <c r="F240" s="37"/>
      <c r="G240" s="37" t="s">
        <v>58</v>
      </c>
      <c r="H240" s="37" t="s">
        <v>234</v>
      </c>
      <c r="I240" s="15"/>
      <c r="J240" s="16">
        <v>1000</v>
      </c>
      <c r="K240" s="15" t="s">
        <v>48</v>
      </c>
      <c r="L240" s="15" t="s">
        <v>49</v>
      </c>
      <c r="M240" s="16">
        <v>0</v>
      </c>
      <c r="N240" s="39" t="s">
        <v>50</v>
      </c>
      <c r="O240" s="19"/>
      <c r="P240" s="39"/>
      <c r="Q240" s="15"/>
      <c r="R240" s="151"/>
      <c r="S240" s="63"/>
      <c r="T240" s="15" t="s">
        <v>58</v>
      </c>
      <c r="U240" s="15" t="s">
        <v>158</v>
      </c>
      <c r="V240" s="15" t="s">
        <v>55</v>
      </c>
      <c r="W240" s="40"/>
    </row>
    <row r="241" spans="1:133" x14ac:dyDescent="0.2">
      <c r="B241" s="20"/>
      <c r="C241" s="15"/>
      <c r="D241" s="15" t="s">
        <v>71</v>
      </c>
      <c r="E241" s="37"/>
      <c r="F241" s="37"/>
      <c r="G241" s="37" t="s">
        <v>58</v>
      </c>
      <c r="H241" s="37" t="s">
        <v>234</v>
      </c>
      <c r="I241" s="15"/>
      <c r="J241" s="16">
        <v>160000</v>
      </c>
      <c r="K241" s="15" t="s">
        <v>73</v>
      </c>
      <c r="L241" s="15" t="s">
        <v>49</v>
      </c>
      <c r="M241" s="81">
        <v>0</v>
      </c>
      <c r="N241" s="39" t="s">
        <v>50</v>
      </c>
      <c r="O241" s="19"/>
      <c r="P241" s="39"/>
      <c r="Q241" s="15"/>
      <c r="R241" s="151"/>
      <c r="S241" s="63"/>
      <c r="T241" s="15" t="s">
        <v>58</v>
      </c>
      <c r="U241" s="15" t="s">
        <v>158</v>
      </c>
      <c r="V241" s="15" t="s">
        <v>55</v>
      </c>
      <c r="W241" s="40"/>
    </row>
    <row r="242" spans="1:133" s="18" customFormat="1" ht="12.75" customHeight="1" x14ac:dyDescent="0.2">
      <c r="A242" s="2"/>
      <c r="B242" s="43"/>
      <c r="C242" s="44"/>
      <c r="D242" s="44" t="s">
        <v>74</v>
      </c>
      <c r="E242" s="45"/>
      <c r="F242" s="45"/>
      <c r="G242" s="45" t="s">
        <v>58</v>
      </c>
      <c r="H242" s="45" t="s">
        <v>58</v>
      </c>
      <c r="I242" s="44"/>
      <c r="J242" s="47" t="s">
        <v>75</v>
      </c>
      <c r="K242" s="44"/>
      <c r="L242" s="44" t="s">
        <v>76</v>
      </c>
      <c r="M242" s="47"/>
      <c r="N242" s="48"/>
      <c r="O242" s="48">
        <v>0.10390000000000001</v>
      </c>
      <c r="P242" s="48" t="s">
        <v>78</v>
      </c>
      <c r="Q242" s="44"/>
      <c r="R242" s="94"/>
      <c r="S242" s="152" t="s">
        <v>220</v>
      </c>
      <c r="T242" s="44" t="s">
        <v>58</v>
      </c>
      <c r="U242" s="44" t="s">
        <v>158</v>
      </c>
      <c r="V242" s="44" t="s">
        <v>79</v>
      </c>
      <c r="W242" s="49" t="s">
        <v>80</v>
      </c>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row>
    <row r="243" spans="1:133" s="18" customFormat="1" x14ac:dyDescent="0.2">
      <c r="A243" s="2"/>
      <c r="B243" s="43"/>
      <c r="C243" s="44"/>
      <c r="D243" s="44" t="s">
        <v>81</v>
      </c>
      <c r="E243" s="45"/>
      <c r="F243" s="45"/>
      <c r="G243" s="45" t="s">
        <v>58</v>
      </c>
      <c r="H243" s="45" t="s">
        <v>58</v>
      </c>
      <c r="I243" s="44"/>
      <c r="J243" s="47" t="s">
        <v>58</v>
      </c>
      <c r="K243" s="44"/>
      <c r="L243" s="44" t="s">
        <v>76</v>
      </c>
      <c r="M243" s="47"/>
      <c r="N243" s="48"/>
      <c r="O243" s="48">
        <v>0.10390000000000001</v>
      </c>
      <c r="P243" s="48" t="s">
        <v>78</v>
      </c>
      <c r="Q243" s="44"/>
      <c r="R243" s="94"/>
      <c r="S243" s="153"/>
      <c r="T243" s="44" t="s">
        <v>58</v>
      </c>
      <c r="U243" s="44" t="s">
        <v>158</v>
      </c>
      <c r="V243" s="44" t="s">
        <v>79</v>
      </c>
      <c r="W243" s="49" t="s">
        <v>58</v>
      </c>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row>
    <row r="244" spans="1:133" s="18" customFormat="1" x14ac:dyDescent="0.2">
      <c r="A244" s="2"/>
      <c r="B244" s="43"/>
      <c r="C244" s="44"/>
      <c r="D244" s="44" t="s">
        <v>82</v>
      </c>
      <c r="E244" s="45"/>
      <c r="F244" s="45"/>
      <c r="G244" s="45" t="s">
        <v>58</v>
      </c>
      <c r="H244" s="45" t="s">
        <v>58</v>
      </c>
      <c r="I244" s="44"/>
      <c r="J244" s="47" t="s">
        <v>58</v>
      </c>
      <c r="K244" s="44"/>
      <c r="L244" s="44" t="s">
        <v>76</v>
      </c>
      <c r="M244" s="47"/>
      <c r="N244" s="48"/>
      <c r="O244" s="48">
        <v>5.1900000000000002E-2</v>
      </c>
      <c r="P244" s="48" t="s">
        <v>78</v>
      </c>
      <c r="Q244" s="44"/>
      <c r="R244" s="94"/>
      <c r="S244" s="153"/>
      <c r="T244" s="44" t="s">
        <v>58</v>
      </c>
      <c r="U244" s="44" t="s">
        <v>158</v>
      </c>
      <c r="V244" s="44" t="s">
        <v>79</v>
      </c>
      <c r="W244" s="49" t="s">
        <v>58</v>
      </c>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row>
    <row r="245" spans="1:133" s="18" customFormat="1" x14ac:dyDescent="0.2">
      <c r="A245" s="2"/>
      <c r="B245" s="43"/>
      <c r="C245" s="44"/>
      <c r="D245" s="44" t="s">
        <v>84</v>
      </c>
      <c r="E245" s="45"/>
      <c r="F245" s="45"/>
      <c r="G245" s="45" t="s">
        <v>58</v>
      </c>
      <c r="H245" s="45" t="s">
        <v>58</v>
      </c>
      <c r="I245" s="44"/>
      <c r="J245" s="47" t="s">
        <v>58</v>
      </c>
      <c r="K245" s="44"/>
      <c r="L245" s="44" t="s">
        <v>76</v>
      </c>
      <c r="M245" s="47"/>
      <c r="N245" s="48"/>
      <c r="O245" s="48">
        <v>0.10390000000000001</v>
      </c>
      <c r="P245" s="48" t="s">
        <v>78</v>
      </c>
      <c r="Q245" s="44"/>
      <c r="R245" s="94"/>
      <c r="S245" s="153"/>
      <c r="T245" s="44" t="s">
        <v>58</v>
      </c>
      <c r="U245" s="44" t="s">
        <v>158</v>
      </c>
      <c r="V245" s="44" t="s">
        <v>79</v>
      </c>
      <c r="W245" s="49" t="s">
        <v>58</v>
      </c>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row>
    <row r="246" spans="1:133" s="18" customFormat="1" x14ac:dyDescent="0.2">
      <c r="A246" s="2"/>
      <c r="B246" s="43"/>
      <c r="C246" s="44"/>
      <c r="D246" s="44" t="s">
        <v>85</v>
      </c>
      <c r="E246" s="45"/>
      <c r="F246" s="45"/>
      <c r="G246" s="45" t="s">
        <v>58</v>
      </c>
      <c r="H246" s="45" t="s">
        <v>58</v>
      </c>
      <c r="I246" s="44"/>
      <c r="J246" s="47" t="s">
        <v>58</v>
      </c>
      <c r="K246" s="44"/>
      <c r="L246" s="44" t="s">
        <v>76</v>
      </c>
      <c r="M246" s="47"/>
      <c r="N246" s="48"/>
      <c r="O246" s="48">
        <v>5.1900000000000002E-2</v>
      </c>
      <c r="P246" s="48" t="s">
        <v>78</v>
      </c>
      <c r="Q246" s="44"/>
      <c r="R246" s="94"/>
      <c r="S246" s="153"/>
      <c r="T246" s="44" t="s">
        <v>58</v>
      </c>
      <c r="U246" s="44" t="s">
        <v>158</v>
      </c>
      <c r="V246" s="44" t="s">
        <v>79</v>
      </c>
      <c r="W246" s="49" t="s">
        <v>58</v>
      </c>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row>
    <row r="247" spans="1:133" s="18" customFormat="1" x14ac:dyDescent="0.2">
      <c r="A247" s="2"/>
      <c r="B247" s="43"/>
      <c r="C247" s="44"/>
      <c r="D247" s="44" t="s">
        <v>87</v>
      </c>
      <c r="E247" s="45"/>
      <c r="F247" s="45"/>
      <c r="G247" s="45" t="s">
        <v>58</v>
      </c>
      <c r="H247" s="45" t="s">
        <v>58</v>
      </c>
      <c r="I247" s="44"/>
      <c r="J247" s="47" t="s">
        <v>58</v>
      </c>
      <c r="K247" s="44"/>
      <c r="L247" s="44" t="s">
        <v>76</v>
      </c>
      <c r="M247" s="47"/>
      <c r="N247" s="48"/>
      <c r="O247" s="48">
        <v>5.1900000000000002E-2</v>
      </c>
      <c r="P247" s="48" t="s">
        <v>78</v>
      </c>
      <c r="Q247" s="44"/>
      <c r="R247" s="94"/>
      <c r="S247" s="153"/>
      <c r="T247" s="44" t="s">
        <v>58</v>
      </c>
      <c r="U247" s="44" t="s">
        <v>158</v>
      </c>
      <c r="V247" s="44" t="s">
        <v>79</v>
      </c>
      <c r="W247" s="49" t="s">
        <v>58</v>
      </c>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row>
    <row r="248" spans="1:133" s="18" customFormat="1" x14ac:dyDescent="0.2">
      <c r="A248" s="2"/>
      <c r="B248" s="43"/>
      <c r="C248" s="44"/>
      <c r="D248" s="44" t="s">
        <v>88</v>
      </c>
      <c r="E248" s="45"/>
      <c r="F248" s="45"/>
      <c r="G248" s="45" t="s">
        <v>58</v>
      </c>
      <c r="H248" s="45" t="s">
        <v>58</v>
      </c>
      <c r="I248" s="44"/>
      <c r="J248" s="47" t="s">
        <v>58</v>
      </c>
      <c r="K248" s="44"/>
      <c r="L248" s="44" t="s">
        <v>76</v>
      </c>
      <c r="M248" s="47"/>
      <c r="N248" s="48"/>
      <c r="O248" s="48">
        <v>1.0633999999999999</v>
      </c>
      <c r="P248" s="48" t="s">
        <v>78</v>
      </c>
      <c r="Q248" s="44"/>
      <c r="R248" s="94"/>
      <c r="S248" s="153"/>
      <c r="T248" s="44" t="s">
        <v>58</v>
      </c>
      <c r="U248" s="44" t="s">
        <v>158</v>
      </c>
      <c r="V248" s="44" t="s">
        <v>91</v>
      </c>
      <c r="W248" s="49"/>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row>
    <row r="249" spans="1:133" s="18" customFormat="1" x14ac:dyDescent="0.2">
      <c r="A249" s="2"/>
      <c r="B249" s="43"/>
      <c r="C249" s="44"/>
      <c r="D249" s="44" t="s">
        <v>93</v>
      </c>
      <c r="E249" s="45"/>
      <c r="F249" s="45"/>
      <c r="G249" s="45" t="s">
        <v>58</v>
      </c>
      <c r="H249" s="45" t="s">
        <v>58</v>
      </c>
      <c r="I249" s="44"/>
      <c r="J249" s="47" t="s">
        <v>58</v>
      </c>
      <c r="K249" s="44"/>
      <c r="L249" s="44" t="s">
        <v>76</v>
      </c>
      <c r="M249" s="47"/>
      <c r="N249" s="48"/>
      <c r="O249" s="48">
        <v>1.0633999999999999</v>
      </c>
      <c r="P249" s="48" t="s">
        <v>78</v>
      </c>
      <c r="Q249" s="44"/>
      <c r="R249" s="94"/>
      <c r="S249" s="153"/>
      <c r="T249" s="44" t="s">
        <v>58</v>
      </c>
      <c r="U249" s="44" t="s">
        <v>158</v>
      </c>
      <c r="V249" s="44" t="s">
        <v>91</v>
      </c>
      <c r="W249" s="49"/>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c r="DZ249" s="2"/>
      <c r="EA249" s="2"/>
      <c r="EB249" s="2"/>
      <c r="EC249" s="2"/>
    </row>
    <row r="250" spans="1:133" s="18" customFormat="1" x14ac:dyDescent="0.2">
      <c r="A250" s="2"/>
      <c r="B250" s="43"/>
      <c r="C250" s="44"/>
      <c r="D250" s="44" t="s">
        <v>95</v>
      </c>
      <c r="E250" s="45"/>
      <c r="F250" s="45"/>
      <c r="G250" s="45" t="s">
        <v>58</v>
      </c>
      <c r="H250" s="45" t="s">
        <v>58</v>
      </c>
      <c r="I250" s="44"/>
      <c r="J250" s="47" t="s">
        <v>58</v>
      </c>
      <c r="K250" s="44"/>
      <c r="L250" s="44" t="s">
        <v>76</v>
      </c>
      <c r="M250" s="47"/>
      <c r="N250" s="48"/>
      <c r="O250" s="48">
        <f>O249*2</f>
        <v>2.1267999999999998</v>
      </c>
      <c r="P250" s="48" t="s">
        <v>78</v>
      </c>
      <c r="Q250" s="44"/>
      <c r="R250" s="94"/>
      <c r="S250" s="153"/>
      <c r="T250" s="44" t="s">
        <v>58</v>
      </c>
      <c r="U250" s="44" t="s">
        <v>158</v>
      </c>
      <c r="V250" s="44" t="s">
        <v>91</v>
      </c>
      <c r="W250" s="49"/>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c r="DZ250" s="2"/>
      <c r="EA250" s="2"/>
      <c r="EB250" s="2"/>
      <c r="EC250" s="2"/>
    </row>
    <row r="251" spans="1:133" s="18" customFormat="1" x14ac:dyDescent="0.2">
      <c r="A251" s="2"/>
      <c r="B251" s="43"/>
      <c r="C251" s="44"/>
      <c r="D251" s="44" t="s">
        <v>97</v>
      </c>
      <c r="E251" s="45"/>
      <c r="F251" s="45"/>
      <c r="G251" s="45" t="s">
        <v>58</v>
      </c>
      <c r="H251" s="45" t="s">
        <v>58</v>
      </c>
      <c r="I251" s="44"/>
      <c r="J251" s="47" t="s">
        <v>58</v>
      </c>
      <c r="K251" s="44"/>
      <c r="L251" s="44" t="s">
        <v>76</v>
      </c>
      <c r="M251" s="47"/>
      <c r="N251" s="48"/>
      <c r="O251" s="48">
        <v>4.2309999999999999</v>
      </c>
      <c r="P251" s="48" t="s">
        <v>78</v>
      </c>
      <c r="Q251" s="44"/>
      <c r="R251" s="94"/>
      <c r="S251" s="153"/>
      <c r="T251" s="44" t="s">
        <v>58</v>
      </c>
      <c r="U251" s="44" t="s">
        <v>158</v>
      </c>
      <c r="V251" s="44" t="s">
        <v>91</v>
      </c>
      <c r="W251" s="49"/>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row>
    <row r="252" spans="1:133" s="18" customFormat="1" x14ac:dyDescent="0.2">
      <c r="A252" s="2"/>
      <c r="B252" s="43"/>
      <c r="C252" s="44"/>
      <c r="D252" s="44" t="s">
        <v>99</v>
      </c>
      <c r="E252" s="45"/>
      <c r="F252" s="45"/>
      <c r="G252" s="45" t="s">
        <v>58</v>
      </c>
      <c r="H252" s="45" t="s">
        <v>58</v>
      </c>
      <c r="I252" s="44"/>
      <c r="J252" s="47" t="s">
        <v>58</v>
      </c>
      <c r="K252" s="44"/>
      <c r="L252" s="44" t="s">
        <v>76</v>
      </c>
      <c r="M252" s="47"/>
      <c r="N252" s="48"/>
      <c r="O252" s="48">
        <v>11.731299999999999</v>
      </c>
      <c r="P252" s="48" t="s">
        <v>78</v>
      </c>
      <c r="Q252" s="44"/>
      <c r="R252" s="94"/>
      <c r="S252" s="153"/>
      <c r="T252" s="44" t="s">
        <v>58</v>
      </c>
      <c r="U252" s="44" t="s">
        <v>158</v>
      </c>
      <c r="V252" s="44" t="s">
        <v>91</v>
      </c>
      <c r="W252" s="49"/>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c r="DZ252" s="2"/>
      <c r="EA252" s="2"/>
      <c r="EB252" s="2"/>
      <c r="EC252" s="2"/>
    </row>
    <row r="253" spans="1:133" s="18" customFormat="1" ht="13.5" thickBot="1" x14ac:dyDescent="0.25">
      <c r="A253" s="2"/>
      <c r="B253" s="50"/>
      <c r="C253" s="51"/>
      <c r="D253" s="51" t="s">
        <v>100</v>
      </c>
      <c r="E253" s="52"/>
      <c r="F253" s="52"/>
      <c r="G253" s="52" t="s">
        <v>58</v>
      </c>
      <c r="H253" s="52" t="s">
        <v>58</v>
      </c>
      <c r="I253" s="51"/>
      <c r="J253" s="53" t="s">
        <v>58</v>
      </c>
      <c r="K253" s="51"/>
      <c r="L253" s="51" t="s">
        <v>76</v>
      </c>
      <c r="M253" s="53"/>
      <c r="N253" s="54"/>
      <c r="O253" s="54">
        <v>11.731299999999999</v>
      </c>
      <c r="P253" s="54" t="s">
        <v>78</v>
      </c>
      <c r="Q253" s="51"/>
      <c r="R253" s="83"/>
      <c r="S253" s="154"/>
      <c r="T253" s="51" t="s">
        <v>58</v>
      </c>
      <c r="U253" s="51" t="s">
        <v>158</v>
      </c>
      <c r="V253" s="51" t="s">
        <v>91</v>
      </c>
      <c r="W253" s="55"/>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c r="DZ253" s="2"/>
      <c r="EA253" s="2"/>
      <c r="EB253" s="2"/>
      <c r="EC253" s="2"/>
    </row>
    <row r="254" spans="1:133" x14ac:dyDescent="0.2">
      <c r="B254" s="31" t="s">
        <v>43</v>
      </c>
      <c r="C254" s="74" t="s">
        <v>229</v>
      </c>
      <c r="D254" s="32" t="s">
        <v>44</v>
      </c>
      <c r="E254" s="33">
        <v>44824</v>
      </c>
      <c r="F254" s="33">
        <v>45405</v>
      </c>
      <c r="G254" s="33">
        <v>44927</v>
      </c>
      <c r="H254" s="33">
        <v>46387</v>
      </c>
      <c r="I254" s="32" t="s">
        <v>46</v>
      </c>
      <c r="J254" s="56">
        <v>8000</v>
      </c>
      <c r="K254" s="32" t="s">
        <v>48</v>
      </c>
      <c r="L254" s="32" t="s">
        <v>49</v>
      </c>
      <c r="M254" s="34">
        <f>346.75/365</f>
        <v>0.95</v>
      </c>
      <c r="N254" s="35" t="s">
        <v>50</v>
      </c>
      <c r="O254" s="35"/>
      <c r="P254" s="35"/>
      <c r="Q254" s="32" t="s">
        <v>222</v>
      </c>
      <c r="R254" s="149" t="s">
        <v>282</v>
      </c>
      <c r="S254" s="32"/>
      <c r="T254" s="32" t="s">
        <v>53</v>
      </c>
      <c r="U254" s="32" t="s">
        <v>54</v>
      </c>
      <c r="V254" s="32" t="s">
        <v>55</v>
      </c>
      <c r="W254" s="95"/>
    </row>
    <row r="255" spans="1:133" x14ac:dyDescent="0.2">
      <c r="B255" s="20"/>
      <c r="C255" s="15"/>
      <c r="D255" s="38" t="s">
        <v>60</v>
      </c>
      <c r="E255" s="37"/>
      <c r="F255" s="37"/>
      <c r="G255" s="37" t="s">
        <v>58</v>
      </c>
      <c r="H255" s="37" t="s">
        <v>58</v>
      </c>
      <c r="I255" s="15"/>
      <c r="J255" s="93">
        <v>8000</v>
      </c>
      <c r="K255" s="38" t="s">
        <v>48</v>
      </c>
      <c r="L255" s="38" t="s">
        <v>49</v>
      </c>
      <c r="M255" s="93">
        <v>0</v>
      </c>
      <c r="N255" s="79" t="s">
        <v>50</v>
      </c>
      <c r="O255" s="79"/>
      <c r="P255" s="79"/>
      <c r="Q255" s="38"/>
      <c r="R255" s="150"/>
      <c r="S255" s="38"/>
      <c r="T255" s="15" t="s">
        <v>58</v>
      </c>
      <c r="U255" s="15" t="s">
        <v>54</v>
      </c>
      <c r="V255" s="38" t="s">
        <v>55</v>
      </c>
      <c r="W255" s="99"/>
    </row>
    <row r="256" spans="1:133" x14ac:dyDescent="0.2">
      <c r="B256" s="20"/>
      <c r="C256" s="15"/>
      <c r="D256" s="15" t="s">
        <v>61</v>
      </c>
      <c r="E256" s="37"/>
      <c r="F256" s="37"/>
      <c r="G256" s="37" t="s">
        <v>58</v>
      </c>
      <c r="H256" s="37" t="s">
        <v>58</v>
      </c>
      <c r="I256" s="15"/>
      <c r="J256" s="16">
        <v>2000</v>
      </c>
      <c r="K256" s="15" t="s">
        <v>48</v>
      </c>
      <c r="L256" s="15" t="s">
        <v>49</v>
      </c>
      <c r="M256" s="16">
        <v>0</v>
      </c>
      <c r="N256" s="39" t="s">
        <v>50</v>
      </c>
      <c r="O256" s="39"/>
      <c r="P256" s="39"/>
      <c r="Q256" s="15"/>
      <c r="R256" s="150"/>
      <c r="S256" s="15"/>
      <c r="T256" s="15" t="s">
        <v>58</v>
      </c>
      <c r="U256" s="15" t="s">
        <v>54</v>
      </c>
      <c r="V256" s="15" t="s">
        <v>55</v>
      </c>
      <c r="W256" s="96"/>
    </row>
    <row r="257" spans="2:23" x14ac:dyDescent="0.2">
      <c r="B257" s="20"/>
      <c r="C257" s="15"/>
      <c r="D257" s="15" t="s">
        <v>63</v>
      </c>
      <c r="E257" s="37"/>
      <c r="F257" s="37"/>
      <c r="G257" s="37" t="s">
        <v>58</v>
      </c>
      <c r="H257" s="37" t="s">
        <v>58</v>
      </c>
      <c r="I257" s="15"/>
      <c r="J257" s="16">
        <v>2000</v>
      </c>
      <c r="K257" s="15" t="s">
        <v>48</v>
      </c>
      <c r="L257" s="15" t="s">
        <v>49</v>
      </c>
      <c r="M257" s="16">
        <v>0</v>
      </c>
      <c r="N257" s="39" t="s">
        <v>50</v>
      </c>
      <c r="O257" s="39"/>
      <c r="P257" s="39"/>
      <c r="Q257" s="15"/>
      <c r="R257" s="150"/>
      <c r="S257" s="15"/>
      <c r="T257" s="15" t="s">
        <v>58</v>
      </c>
      <c r="U257" s="15" t="s">
        <v>54</v>
      </c>
      <c r="V257" s="15" t="s">
        <v>55</v>
      </c>
      <c r="W257" s="96"/>
    </row>
    <row r="258" spans="2:23" x14ac:dyDescent="0.2">
      <c r="B258" s="20"/>
      <c r="C258" s="15"/>
      <c r="D258" s="15" t="s">
        <v>57</v>
      </c>
      <c r="E258" s="37"/>
      <c r="F258" s="37"/>
      <c r="G258" s="37" t="s">
        <v>58</v>
      </c>
      <c r="H258" s="37" t="s">
        <v>58</v>
      </c>
      <c r="I258" s="15"/>
      <c r="J258" s="16">
        <v>4000</v>
      </c>
      <c r="K258" s="15" t="s">
        <v>48</v>
      </c>
      <c r="L258" s="15" t="s">
        <v>49</v>
      </c>
      <c r="M258" s="16">
        <v>0</v>
      </c>
      <c r="N258" s="39" t="s">
        <v>50</v>
      </c>
      <c r="O258" s="39"/>
      <c r="P258" s="39"/>
      <c r="Q258" s="15"/>
      <c r="R258" s="150"/>
      <c r="S258" s="63"/>
      <c r="T258" s="15" t="s">
        <v>58</v>
      </c>
      <c r="U258" s="15" t="s">
        <v>54</v>
      </c>
      <c r="V258" s="15" t="s">
        <v>55</v>
      </c>
      <c r="W258" s="96"/>
    </row>
    <row r="259" spans="2:23" x14ac:dyDescent="0.2">
      <c r="B259" s="20"/>
      <c r="C259" s="15"/>
      <c r="D259" s="15" t="s">
        <v>64</v>
      </c>
      <c r="E259" s="37"/>
      <c r="F259" s="37"/>
      <c r="G259" s="37" t="s">
        <v>58</v>
      </c>
      <c r="H259" s="37" t="s">
        <v>58</v>
      </c>
      <c r="I259" s="15"/>
      <c r="J259" s="16">
        <v>2000</v>
      </c>
      <c r="K259" s="15" t="s">
        <v>48</v>
      </c>
      <c r="L259" s="15" t="s">
        <v>49</v>
      </c>
      <c r="M259" s="16">
        <v>0</v>
      </c>
      <c r="N259" s="39" t="s">
        <v>50</v>
      </c>
      <c r="O259" s="39"/>
      <c r="P259" s="39"/>
      <c r="Q259" s="15"/>
      <c r="R259" s="150"/>
      <c r="S259" s="63"/>
      <c r="T259" s="15" t="s">
        <v>58</v>
      </c>
      <c r="U259" s="15" t="s">
        <v>54</v>
      </c>
      <c r="V259" s="15" t="s">
        <v>55</v>
      </c>
      <c r="W259" s="96"/>
    </row>
    <row r="260" spans="2:23" x14ac:dyDescent="0.2">
      <c r="B260" s="20"/>
      <c r="C260" s="15"/>
      <c r="D260" s="15" t="s">
        <v>71</v>
      </c>
      <c r="E260" s="37"/>
      <c r="F260" s="37"/>
      <c r="G260" s="37" t="s">
        <v>147</v>
      </c>
      <c r="H260" s="37" t="s">
        <v>58</v>
      </c>
      <c r="I260" s="15"/>
      <c r="J260" s="16">
        <v>320000</v>
      </c>
      <c r="K260" s="15" t="s">
        <v>73</v>
      </c>
      <c r="L260" s="15" t="s">
        <v>49</v>
      </c>
      <c r="M260" s="16">
        <v>0</v>
      </c>
      <c r="N260" s="39" t="s">
        <v>50</v>
      </c>
      <c r="O260" s="39"/>
      <c r="P260" s="39"/>
      <c r="Q260" s="15"/>
      <c r="R260" s="150"/>
      <c r="S260" s="63"/>
      <c r="T260" s="15" t="s">
        <v>58</v>
      </c>
      <c r="U260" s="15" t="s">
        <v>54</v>
      </c>
      <c r="V260" s="15" t="s">
        <v>55</v>
      </c>
      <c r="W260" s="40" t="s">
        <v>224</v>
      </c>
    </row>
    <row r="261" spans="2:23" x14ac:dyDescent="0.2">
      <c r="B261" s="20"/>
      <c r="C261" s="15"/>
      <c r="D261" s="15" t="s">
        <v>225</v>
      </c>
      <c r="E261" s="37"/>
      <c r="F261" s="37"/>
      <c r="G261" s="37">
        <v>45413</v>
      </c>
      <c r="H261" s="37">
        <v>45667</v>
      </c>
      <c r="I261" s="15"/>
      <c r="J261" s="16">
        <v>80000</v>
      </c>
      <c r="K261" s="15" t="s">
        <v>73</v>
      </c>
      <c r="L261" s="15" t="s">
        <v>49</v>
      </c>
      <c r="M261" s="16">
        <v>0</v>
      </c>
      <c r="N261" s="39" t="s">
        <v>50</v>
      </c>
      <c r="O261" s="39"/>
      <c r="P261" s="39"/>
      <c r="Q261" s="15"/>
      <c r="R261" s="151"/>
      <c r="S261" s="63"/>
      <c r="T261" s="15" t="s">
        <v>58</v>
      </c>
      <c r="U261" s="15" t="s">
        <v>54</v>
      </c>
      <c r="V261" s="15" t="s">
        <v>79</v>
      </c>
      <c r="W261" s="41" t="s">
        <v>226</v>
      </c>
    </row>
    <row r="262" spans="2:23" ht="12.75" customHeight="1" x14ac:dyDescent="0.2">
      <c r="B262" s="43"/>
      <c r="C262" s="44"/>
      <c r="D262" s="44" t="s">
        <v>74</v>
      </c>
      <c r="E262" s="45"/>
      <c r="F262" s="45"/>
      <c r="G262" s="45">
        <v>44825</v>
      </c>
      <c r="H262" s="45">
        <v>46387</v>
      </c>
      <c r="I262" s="44"/>
      <c r="J262" s="47" t="s">
        <v>75</v>
      </c>
      <c r="K262" s="44"/>
      <c r="L262" s="44" t="s">
        <v>76</v>
      </c>
      <c r="M262" s="44"/>
      <c r="N262" s="48"/>
      <c r="O262" s="65">
        <v>9.6799999999999997E-2</v>
      </c>
      <c r="P262" s="48" t="s">
        <v>78</v>
      </c>
      <c r="Q262" s="44"/>
      <c r="R262" s="69"/>
      <c r="S262" s="152" t="s">
        <v>223</v>
      </c>
      <c r="T262" s="44" t="s">
        <v>58</v>
      </c>
      <c r="U262" s="44" t="s">
        <v>54</v>
      </c>
      <c r="V262" s="44" t="s">
        <v>79</v>
      </c>
      <c r="W262" s="49" t="s">
        <v>80</v>
      </c>
    </row>
    <row r="263" spans="2:23" ht="15" customHeight="1" x14ac:dyDescent="0.2">
      <c r="B263" s="43"/>
      <c r="C263" s="44"/>
      <c r="D263" s="44" t="s">
        <v>81</v>
      </c>
      <c r="E263" s="45"/>
      <c r="F263" s="45"/>
      <c r="G263" s="45" t="s">
        <v>58</v>
      </c>
      <c r="H263" s="45" t="s">
        <v>58</v>
      </c>
      <c r="I263" s="44"/>
      <c r="J263" s="47" t="s">
        <v>58</v>
      </c>
      <c r="K263" s="44"/>
      <c r="L263" s="44" t="s">
        <v>76</v>
      </c>
      <c r="M263" s="44"/>
      <c r="N263" s="48"/>
      <c r="O263" s="65">
        <v>9.6799999999999997E-2</v>
      </c>
      <c r="P263" s="48" t="s">
        <v>78</v>
      </c>
      <c r="Q263" s="44"/>
      <c r="R263" s="69"/>
      <c r="S263" s="153"/>
      <c r="T263" s="44" t="s">
        <v>58</v>
      </c>
      <c r="U263" s="44" t="s">
        <v>54</v>
      </c>
      <c r="V263" s="44" t="s">
        <v>79</v>
      </c>
      <c r="W263" s="49" t="s">
        <v>58</v>
      </c>
    </row>
    <row r="264" spans="2:23" ht="12.75" customHeight="1" x14ac:dyDescent="0.2">
      <c r="B264" s="43"/>
      <c r="C264" s="44"/>
      <c r="D264" s="44" t="s">
        <v>82</v>
      </c>
      <c r="E264" s="45"/>
      <c r="F264" s="45"/>
      <c r="G264" s="45" t="s">
        <v>58</v>
      </c>
      <c r="H264" s="45" t="s">
        <v>58</v>
      </c>
      <c r="I264" s="44"/>
      <c r="J264" s="47" t="s">
        <v>58</v>
      </c>
      <c r="K264" s="44"/>
      <c r="L264" s="44" t="s">
        <v>76</v>
      </c>
      <c r="M264" s="44"/>
      <c r="N264" s="48"/>
      <c r="O264" s="65">
        <v>4.8399999999999999E-2</v>
      </c>
      <c r="P264" s="48" t="s">
        <v>78</v>
      </c>
      <c r="Q264" s="44"/>
      <c r="R264" s="69"/>
      <c r="S264" s="153"/>
      <c r="T264" s="44" t="s">
        <v>58</v>
      </c>
      <c r="U264" s="44" t="s">
        <v>54</v>
      </c>
      <c r="V264" s="44" t="s">
        <v>79</v>
      </c>
      <c r="W264" s="49" t="s">
        <v>58</v>
      </c>
    </row>
    <row r="265" spans="2:23" ht="15" customHeight="1" x14ac:dyDescent="0.2">
      <c r="B265" s="43"/>
      <c r="C265" s="44"/>
      <c r="D265" s="44" t="s">
        <v>84</v>
      </c>
      <c r="E265" s="45"/>
      <c r="F265" s="45"/>
      <c r="G265" s="45" t="s">
        <v>58</v>
      </c>
      <c r="H265" s="45" t="s">
        <v>58</v>
      </c>
      <c r="I265" s="44"/>
      <c r="J265" s="47" t="s">
        <v>58</v>
      </c>
      <c r="K265" s="44"/>
      <c r="L265" s="44" t="s">
        <v>76</v>
      </c>
      <c r="M265" s="44"/>
      <c r="N265" s="48"/>
      <c r="O265" s="65">
        <v>9.6799999999999997E-2</v>
      </c>
      <c r="P265" s="48" t="s">
        <v>78</v>
      </c>
      <c r="Q265" s="44"/>
      <c r="R265" s="69"/>
      <c r="S265" s="153"/>
      <c r="T265" s="44" t="s">
        <v>58</v>
      </c>
      <c r="U265" s="44" t="s">
        <v>54</v>
      </c>
      <c r="V265" s="44" t="s">
        <v>79</v>
      </c>
      <c r="W265" s="49" t="s">
        <v>58</v>
      </c>
    </row>
    <row r="266" spans="2:23" ht="15" customHeight="1" x14ac:dyDescent="0.2">
      <c r="B266" s="43"/>
      <c r="C266" s="44"/>
      <c r="D266" s="44" t="s">
        <v>85</v>
      </c>
      <c r="E266" s="45"/>
      <c r="F266" s="45"/>
      <c r="G266" s="45" t="s">
        <v>58</v>
      </c>
      <c r="H266" s="45" t="s">
        <v>58</v>
      </c>
      <c r="I266" s="44"/>
      <c r="J266" s="47" t="s">
        <v>58</v>
      </c>
      <c r="K266" s="44"/>
      <c r="L266" s="44" t="s">
        <v>76</v>
      </c>
      <c r="M266" s="44"/>
      <c r="N266" s="48"/>
      <c r="O266" s="65">
        <v>4.8399999999999999E-2</v>
      </c>
      <c r="P266" s="48" t="s">
        <v>78</v>
      </c>
      <c r="Q266" s="44"/>
      <c r="R266" s="69"/>
      <c r="S266" s="153"/>
      <c r="T266" s="44" t="s">
        <v>58</v>
      </c>
      <c r="U266" s="44" t="s">
        <v>54</v>
      </c>
      <c r="V266" s="44" t="s">
        <v>79</v>
      </c>
      <c r="W266" s="49" t="s">
        <v>58</v>
      </c>
    </row>
    <row r="267" spans="2:23" ht="15" customHeight="1" x14ac:dyDescent="0.2">
      <c r="B267" s="43"/>
      <c r="C267" s="44"/>
      <c r="D267" s="44" t="s">
        <v>87</v>
      </c>
      <c r="E267" s="45"/>
      <c r="F267" s="45"/>
      <c r="G267" s="45" t="s">
        <v>58</v>
      </c>
      <c r="H267" s="45" t="s">
        <v>58</v>
      </c>
      <c r="I267" s="44"/>
      <c r="J267" s="47" t="s">
        <v>58</v>
      </c>
      <c r="K267" s="44"/>
      <c r="L267" s="44" t="s">
        <v>76</v>
      </c>
      <c r="M267" s="44"/>
      <c r="N267" s="48"/>
      <c r="O267" s="65">
        <v>4.8399999999999999E-2</v>
      </c>
      <c r="P267" s="48" t="s">
        <v>78</v>
      </c>
      <c r="Q267" s="44"/>
      <c r="R267" s="69"/>
      <c r="S267" s="153"/>
      <c r="T267" s="44" t="s">
        <v>58</v>
      </c>
      <c r="U267" s="44" t="s">
        <v>54</v>
      </c>
      <c r="V267" s="44" t="s">
        <v>79</v>
      </c>
      <c r="W267" s="49" t="s">
        <v>58</v>
      </c>
    </row>
    <row r="268" spans="2:23" ht="39" customHeight="1" x14ac:dyDescent="0.2">
      <c r="B268" s="43"/>
      <c r="C268" s="44"/>
      <c r="D268" s="44" t="s">
        <v>88</v>
      </c>
      <c r="E268" s="45"/>
      <c r="F268" s="45"/>
      <c r="G268" s="45">
        <v>45292</v>
      </c>
      <c r="H268" s="45">
        <v>46387</v>
      </c>
      <c r="I268" s="44"/>
      <c r="J268" s="47" t="s">
        <v>58</v>
      </c>
      <c r="K268" s="44"/>
      <c r="L268" s="44" t="s">
        <v>76</v>
      </c>
      <c r="M268" s="44"/>
      <c r="N268" s="48"/>
      <c r="O268" s="65" t="s">
        <v>227</v>
      </c>
      <c r="P268" s="48" t="s">
        <v>78</v>
      </c>
      <c r="Q268" s="44"/>
      <c r="R268" s="69"/>
      <c r="S268" s="153"/>
      <c r="T268" s="44" t="s">
        <v>58</v>
      </c>
      <c r="U268" s="44" t="s">
        <v>54</v>
      </c>
      <c r="V268" s="44" t="s">
        <v>91</v>
      </c>
      <c r="W268" s="71" t="s">
        <v>228</v>
      </c>
    </row>
    <row r="269" spans="2:23" ht="15" customHeight="1" x14ac:dyDescent="0.2">
      <c r="B269" s="43"/>
      <c r="C269" s="44"/>
      <c r="D269" s="44" t="s">
        <v>93</v>
      </c>
      <c r="E269" s="45"/>
      <c r="F269" s="45"/>
      <c r="G269" s="45">
        <v>44825</v>
      </c>
      <c r="H269" s="45" t="s">
        <v>58</v>
      </c>
      <c r="I269" s="44"/>
      <c r="J269" s="44" t="s">
        <v>58</v>
      </c>
      <c r="K269" s="44"/>
      <c r="L269" s="44" t="s">
        <v>76</v>
      </c>
      <c r="M269" s="44"/>
      <c r="N269" s="48"/>
      <c r="O269" s="65">
        <v>0.99129999999999996</v>
      </c>
      <c r="P269" s="48" t="s">
        <v>78</v>
      </c>
      <c r="Q269" s="44"/>
      <c r="R269" s="69"/>
      <c r="S269" s="153"/>
      <c r="T269" s="44" t="s">
        <v>58</v>
      </c>
      <c r="U269" s="44" t="s">
        <v>54</v>
      </c>
      <c r="V269" s="44" t="s">
        <v>91</v>
      </c>
      <c r="W269" s="97"/>
    </row>
    <row r="270" spans="2:23" ht="15" customHeight="1" x14ac:dyDescent="0.2">
      <c r="B270" s="43"/>
      <c r="C270" s="44"/>
      <c r="D270" s="44" t="s">
        <v>95</v>
      </c>
      <c r="E270" s="45"/>
      <c r="F270" s="45"/>
      <c r="G270" s="45" t="s">
        <v>58</v>
      </c>
      <c r="H270" s="45" t="s">
        <v>58</v>
      </c>
      <c r="I270" s="44"/>
      <c r="J270" s="44" t="s">
        <v>58</v>
      </c>
      <c r="K270" s="44"/>
      <c r="L270" s="44" t="s">
        <v>76</v>
      </c>
      <c r="M270" s="44"/>
      <c r="N270" s="48"/>
      <c r="O270" s="65">
        <f>O269*2</f>
        <v>1.9825999999999999</v>
      </c>
      <c r="P270" s="48" t="s">
        <v>78</v>
      </c>
      <c r="Q270" s="44"/>
      <c r="R270" s="69"/>
      <c r="S270" s="153"/>
      <c r="T270" s="44" t="s">
        <v>58</v>
      </c>
      <c r="U270" s="44" t="s">
        <v>54</v>
      </c>
      <c r="V270" s="44" t="s">
        <v>91</v>
      </c>
      <c r="W270" s="97"/>
    </row>
    <row r="271" spans="2:23" ht="15" customHeight="1" x14ac:dyDescent="0.2">
      <c r="B271" s="43"/>
      <c r="C271" s="44"/>
      <c r="D271" s="44" t="s">
        <v>97</v>
      </c>
      <c r="E271" s="45"/>
      <c r="F271" s="45"/>
      <c r="G271" s="45" t="s">
        <v>58</v>
      </c>
      <c r="H271" s="45" t="s">
        <v>58</v>
      </c>
      <c r="I271" s="44"/>
      <c r="J271" s="44" t="s">
        <v>58</v>
      </c>
      <c r="K271" s="44"/>
      <c r="L271" s="44" t="s">
        <v>76</v>
      </c>
      <c r="M271" s="44"/>
      <c r="N271" s="48"/>
      <c r="O271" s="65">
        <v>3.9443000000000001</v>
      </c>
      <c r="P271" s="48" t="s">
        <v>78</v>
      </c>
      <c r="Q271" s="44"/>
      <c r="R271" s="69"/>
      <c r="S271" s="153"/>
      <c r="T271" s="44" t="s">
        <v>58</v>
      </c>
      <c r="U271" s="44" t="s">
        <v>54</v>
      </c>
      <c r="V271" s="44" t="s">
        <v>91</v>
      </c>
      <c r="W271" s="97"/>
    </row>
    <row r="272" spans="2:23" ht="15" customHeight="1" x14ac:dyDescent="0.2">
      <c r="B272" s="43"/>
      <c r="C272" s="44"/>
      <c r="D272" s="44" t="s">
        <v>99</v>
      </c>
      <c r="E272" s="45"/>
      <c r="F272" s="45"/>
      <c r="G272" s="45" t="s">
        <v>58</v>
      </c>
      <c r="H272" s="45" t="s">
        <v>58</v>
      </c>
      <c r="I272" s="44"/>
      <c r="J272" s="44" t="s">
        <v>58</v>
      </c>
      <c r="K272" s="44"/>
      <c r="L272" s="44" t="s">
        <v>76</v>
      </c>
      <c r="M272" s="44"/>
      <c r="N272" s="48"/>
      <c r="O272" s="65">
        <v>10.936500000000001</v>
      </c>
      <c r="P272" s="48" t="s">
        <v>78</v>
      </c>
      <c r="Q272" s="44"/>
      <c r="R272" s="69"/>
      <c r="S272" s="153"/>
      <c r="T272" s="44" t="s">
        <v>58</v>
      </c>
      <c r="U272" s="44" t="s">
        <v>54</v>
      </c>
      <c r="V272" s="44" t="s">
        <v>91</v>
      </c>
      <c r="W272" s="97"/>
    </row>
    <row r="273" spans="2:23" ht="15.75" customHeight="1" thickBot="1" x14ac:dyDescent="0.25">
      <c r="B273" s="50"/>
      <c r="C273" s="51"/>
      <c r="D273" s="51" t="s">
        <v>100</v>
      </c>
      <c r="E273" s="52"/>
      <c r="F273" s="52"/>
      <c r="G273" s="52" t="s">
        <v>58</v>
      </c>
      <c r="H273" s="52" t="s">
        <v>58</v>
      </c>
      <c r="I273" s="51"/>
      <c r="J273" s="51" t="s">
        <v>58</v>
      </c>
      <c r="K273" s="51"/>
      <c r="L273" s="51" t="s">
        <v>76</v>
      </c>
      <c r="M273" s="51"/>
      <c r="N273" s="54"/>
      <c r="O273" s="72">
        <v>10.936500000000001</v>
      </c>
      <c r="P273" s="54" t="s">
        <v>78</v>
      </c>
      <c r="Q273" s="51"/>
      <c r="R273" s="73"/>
      <c r="S273" s="154"/>
      <c r="T273" s="51" t="s">
        <v>58</v>
      </c>
      <c r="U273" s="51" t="s">
        <v>54</v>
      </c>
      <c r="V273" s="51" t="s">
        <v>91</v>
      </c>
      <c r="W273" s="98"/>
    </row>
    <row r="274" spans="2:23" ht="45" customHeight="1" x14ac:dyDescent="0.2">
      <c r="B274" s="108" t="s">
        <v>43</v>
      </c>
      <c r="C274" s="100" t="s">
        <v>241</v>
      </c>
      <c r="D274" s="32" t="s">
        <v>44</v>
      </c>
      <c r="E274" s="33">
        <v>44133</v>
      </c>
      <c r="F274" s="33">
        <v>45554</v>
      </c>
      <c r="G274" s="33" t="s">
        <v>89</v>
      </c>
      <c r="H274" s="33">
        <v>46752</v>
      </c>
      <c r="I274" s="32" t="s">
        <v>46</v>
      </c>
      <c r="J274" s="56">
        <v>3000</v>
      </c>
      <c r="K274" s="32" t="s">
        <v>48</v>
      </c>
      <c r="L274" s="32" t="s">
        <v>49</v>
      </c>
      <c r="M274" s="34">
        <f>352.56/365</f>
        <v>0.96591780821917805</v>
      </c>
      <c r="N274" s="35" t="s">
        <v>50</v>
      </c>
      <c r="O274" s="35"/>
      <c r="P274" s="35"/>
      <c r="Q274" s="100" t="s">
        <v>230</v>
      </c>
      <c r="R274" s="149" t="s">
        <v>283</v>
      </c>
      <c r="S274" s="32"/>
      <c r="T274" s="32" t="s">
        <v>53</v>
      </c>
      <c r="U274" s="32" t="s">
        <v>158</v>
      </c>
      <c r="V274" s="32" t="s">
        <v>55</v>
      </c>
      <c r="W274" s="107" t="s">
        <v>232</v>
      </c>
    </row>
    <row r="275" spans="2:23" x14ac:dyDescent="0.2">
      <c r="B275" s="20"/>
      <c r="C275" s="15"/>
      <c r="D275" s="38" t="s">
        <v>60</v>
      </c>
      <c r="E275" s="37"/>
      <c r="F275" s="37"/>
      <c r="G275" s="37" t="s">
        <v>58</v>
      </c>
      <c r="H275" s="37" t="s">
        <v>58</v>
      </c>
      <c r="I275" s="15"/>
      <c r="J275" s="93">
        <v>3000</v>
      </c>
      <c r="K275" s="38" t="s">
        <v>48</v>
      </c>
      <c r="L275" s="38" t="s">
        <v>49</v>
      </c>
      <c r="M275" s="93">
        <v>0</v>
      </c>
      <c r="N275" s="79" t="s">
        <v>50</v>
      </c>
      <c r="O275" s="79"/>
      <c r="P275" s="79"/>
      <c r="Q275" s="101"/>
      <c r="R275" s="150"/>
      <c r="S275" s="38"/>
      <c r="T275" s="15" t="s">
        <v>58</v>
      </c>
      <c r="U275" s="38" t="s">
        <v>158</v>
      </c>
      <c r="V275" s="38" t="s">
        <v>55</v>
      </c>
      <c r="W275" s="42" t="s">
        <v>58</v>
      </c>
    </row>
    <row r="276" spans="2:23" x14ac:dyDescent="0.2">
      <c r="B276" s="20"/>
      <c r="C276" s="15"/>
      <c r="D276" s="15" t="s">
        <v>61</v>
      </c>
      <c r="E276" s="37"/>
      <c r="F276" s="37"/>
      <c r="G276" s="37" t="s">
        <v>58</v>
      </c>
      <c r="H276" s="37" t="s">
        <v>58</v>
      </c>
      <c r="I276" s="15"/>
      <c r="J276" s="16">
        <v>750</v>
      </c>
      <c r="K276" s="15" t="s">
        <v>48</v>
      </c>
      <c r="L276" s="15" t="s">
        <v>49</v>
      </c>
      <c r="M276" s="16">
        <v>0</v>
      </c>
      <c r="N276" s="39" t="s">
        <v>50</v>
      </c>
      <c r="O276" s="39"/>
      <c r="P276" s="39"/>
      <c r="Q276" s="102"/>
      <c r="R276" s="150"/>
      <c r="S276" s="15"/>
      <c r="T276" s="15" t="s">
        <v>58</v>
      </c>
      <c r="U276" s="15" t="s">
        <v>158</v>
      </c>
      <c r="V276" s="15" t="s">
        <v>55</v>
      </c>
      <c r="W276" s="40" t="s">
        <v>58</v>
      </c>
    </row>
    <row r="277" spans="2:23" x14ac:dyDescent="0.2">
      <c r="B277" s="20"/>
      <c r="C277" s="15"/>
      <c r="D277" s="15" t="s">
        <v>63</v>
      </c>
      <c r="E277" s="37"/>
      <c r="F277" s="37"/>
      <c r="G277" s="37" t="s">
        <v>58</v>
      </c>
      <c r="H277" s="37" t="s">
        <v>58</v>
      </c>
      <c r="I277" s="15"/>
      <c r="J277" s="16">
        <v>750</v>
      </c>
      <c r="K277" s="15" t="s">
        <v>48</v>
      </c>
      <c r="L277" s="15" t="s">
        <v>49</v>
      </c>
      <c r="M277" s="16">
        <v>0</v>
      </c>
      <c r="N277" s="39" t="s">
        <v>50</v>
      </c>
      <c r="O277" s="39"/>
      <c r="P277" s="39"/>
      <c r="Q277" s="102"/>
      <c r="R277" s="150"/>
      <c r="S277" s="15"/>
      <c r="T277" s="15" t="s">
        <v>58</v>
      </c>
      <c r="U277" s="15" t="s">
        <v>158</v>
      </c>
      <c r="V277" s="15" t="s">
        <v>55</v>
      </c>
      <c r="W277" s="40" t="s">
        <v>58</v>
      </c>
    </row>
    <row r="278" spans="2:23" x14ac:dyDescent="0.2">
      <c r="B278" s="20"/>
      <c r="C278" s="15"/>
      <c r="D278" s="15" t="s">
        <v>71</v>
      </c>
      <c r="E278" s="37"/>
      <c r="F278" s="37"/>
      <c r="G278" s="37" t="s">
        <v>233</v>
      </c>
      <c r="H278" s="37" t="s">
        <v>58</v>
      </c>
      <c r="I278" s="15"/>
      <c r="J278" s="16">
        <v>120000</v>
      </c>
      <c r="K278" s="15" t="s">
        <v>73</v>
      </c>
      <c r="L278" s="15" t="s">
        <v>49</v>
      </c>
      <c r="M278" s="16">
        <v>0</v>
      </c>
      <c r="N278" s="39" t="s">
        <v>50</v>
      </c>
      <c r="O278" s="39"/>
      <c r="P278" s="39"/>
      <c r="Q278" s="102"/>
      <c r="R278" s="150"/>
      <c r="S278" s="63"/>
      <c r="T278" s="15" t="s">
        <v>58</v>
      </c>
      <c r="U278" s="15" t="s">
        <v>158</v>
      </c>
      <c r="V278" s="15" t="s">
        <v>55</v>
      </c>
      <c r="W278" s="40" t="s">
        <v>58</v>
      </c>
    </row>
    <row r="279" spans="2:23" x14ac:dyDescent="0.2">
      <c r="B279" s="20"/>
      <c r="C279" s="15"/>
      <c r="D279" s="15" t="s">
        <v>57</v>
      </c>
      <c r="E279" s="37"/>
      <c r="F279" s="37"/>
      <c r="G279" s="37" t="s">
        <v>58</v>
      </c>
      <c r="H279" s="37" t="s">
        <v>234</v>
      </c>
      <c r="I279" s="15"/>
      <c r="J279" s="16">
        <v>0</v>
      </c>
      <c r="K279" s="15" t="s">
        <v>48</v>
      </c>
      <c r="L279" s="15" t="s">
        <v>49</v>
      </c>
      <c r="M279" s="17">
        <f>26.37/365</f>
        <v>7.2246575342465758E-2</v>
      </c>
      <c r="N279" s="39" t="s">
        <v>50</v>
      </c>
      <c r="O279" s="39"/>
      <c r="P279" s="39"/>
      <c r="Q279" s="102" t="s">
        <v>235</v>
      </c>
      <c r="R279" s="150"/>
      <c r="S279" s="63"/>
      <c r="T279" s="15" t="s">
        <v>58</v>
      </c>
      <c r="U279" s="15" t="s">
        <v>158</v>
      </c>
      <c r="V279" s="15" t="s">
        <v>55</v>
      </c>
      <c r="W279" s="40" t="s">
        <v>58</v>
      </c>
    </row>
    <row r="280" spans="2:23" x14ac:dyDescent="0.2">
      <c r="B280" s="20"/>
      <c r="C280" s="15"/>
      <c r="D280" s="15" t="s">
        <v>44</v>
      </c>
      <c r="E280" s="37"/>
      <c r="F280" s="37"/>
      <c r="G280" s="37">
        <v>45292</v>
      </c>
      <c r="H280" s="37">
        <v>45657</v>
      </c>
      <c r="I280" s="15"/>
      <c r="J280" s="16">
        <v>4500</v>
      </c>
      <c r="K280" s="15" t="s">
        <v>48</v>
      </c>
      <c r="L280" s="15" t="s">
        <v>49</v>
      </c>
      <c r="M280" s="17">
        <f>433.83/365</f>
        <v>1.1885753424657535</v>
      </c>
      <c r="N280" s="39" t="s">
        <v>50</v>
      </c>
      <c r="O280" s="39"/>
      <c r="P280" s="39"/>
      <c r="Q280" s="101" t="s">
        <v>236</v>
      </c>
      <c r="R280" s="150"/>
      <c r="S280" s="15"/>
      <c r="T280" s="15" t="s">
        <v>58</v>
      </c>
      <c r="U280" s="15" t="s">
        <v>158</v>
      </c>
      <c r="V280" s="15" t="s">
        <v>55</v>
      </c>
      <c r="W280" s="40" t="s">
        <v>237</v>
      </c>
    </row>
    <row r="281" spans="2:23" x14ac:dyDescent="0.2">
      <c r="B281" s="20"/>
      <c r="C281" s="15"/>
      <c r="D281" s="15" t="s">
        <v>60</v>
      </c>
      <c r="E281" s="37"/>
      <c r="F281" s="61"/>
      <c r="G281" s="61" t="s">
        <v>58</v>
      </c>
      <c r="H281" s="61" t="s">
        <v>58</v>
      </c>
      <c r="I281" s="63"/>
      <c r="J281" s="16">
        <v>4500</v>
      </c>
      <c r="K281" s="15" t="s">
        <v>48</v>
      </c>
      <c r="L281" s="15" t="s">
        <v>49</v>
      </c>
      <c r="M281" s="16">
        <v>0</v>
      </c>
      <c r="N281" s="39" t="s">
        <v>50</v>
      </c>
      <c r="O281" s="39"/>
      <c r="P281" s="39"/>
      <c r="Q281" s="102"/>
      <c r="R281" s="150"/>
      <c r="S281" s="15"/>
      <c r="T281" s="15" t="s">
        <v>58</v>
      </c>
      <c r="U281" s="15" t="s">
        <v>158</v>
      </c>
      <c r="V281" s="15" t="s">
        <v>55</v>
      </c>
      <c r="W281" s="40" t="s">
        <v>58</v>
      </c>
    </row>
    <row r="282" spans="2:23" x14ac:dyDescent="0.2">
      <c r="B282" s="20"/>
      <c r="C282" s="15"/>
      <c r="D282" s="15" t="s">
        <v>61</v>
      </c>
      <c r="E282" s="62"/>
      <c r="F282" s="37"/>
      <c r="G282" s="37" t="s">
        <v>58</v>
      </c>
      <c r="H282" s="37" t="s">
        <v>58</v>
      </c>
      <c r="I282" s="15"/>
      <c r="J282" s="103">
        <v>1130</v>
      </c>
      <c r="K282" s="15" t="s">
        <v>48</v>
      </c>
      <c r="L282" s="15" t="s">
        <v>49</v>
      </c>
      <c r="M282" s="16">
        <v>0</v>
      </c>
      <c r="N282" s="39" t="s">
        <v>50</v>
      </c>
      <c r="O282" s="39"/>
      <c r="P282" s="39"/>
      <c r="Q282" s="102"/>
      <c r="R282" s="150"/>
      <c r="S282" s="15"/>
      <c r="T282" s="15" t="s">
        <v>58</v>
      </c>
      <c r="U282" s="15" t="s">
        <v>158</v>
      </c>
      <c r="V282" s="15" t="s">
        <v>55</v>
      </c>
      <c r="W282" s="40" t="s">
        <v>58</v>
      </c>
    </row>
    <row r="283" spans="2:23" x14ac:dyDescent="0.2">
      <c r="B283" s="20"/>
      <c r="C283" s="15"/>
      <c r="D283" s="15" t="s">
        <v>63</v>
      </c>
      <c r="E283" s="62"/>
      <c r="F283" s="37"/>
      <c r="G283" s="37" t="s">
        <v>58</v>
      </c>
      <c r="H283" s="37" t="s">
        <v>58</v>
      </c>
      <c r="I283" s="15"/>
      <c r="J283" s="103">
        <v>1130</v>
      </c>
      <c r="K283" s="15" t="s">
        <v>48</v>
      </c>
      <c r="L283" s="15" t="s">
        <v>49</v>
      </c>
      <c r="M283" s="16">
        <v>0</v>
      </c>
      <c r="N283" s="39" t="s">
        <v>50</v>
      </c>
      <c r="O283" s="39"/>
      <c r="P283" s="39"/>
      <c r="Q283" s="102"/>
      <c r="R283" s="150"/>
      <c r="S283" s="15"/>
      <c r="T283" s="15" t="s">
        <v>58</v>
      </c>
      <c r="U283" s="15" t="s">
        <v>158</v>
      </c>
      <c r="V283" s="15" t="s">
        <v>55</v>
      </c>
      <c r="W283" s="40" t="s">
        <v>58</v>
      </c>
    </row>
    <row r="284" spans="2:23" x14ac:dyDescent="0.2">
      <c r="B284" s="20"/>
      <c r="C284" s="15"/>
      <c r="D284" s="15" t="s">
        <v>71</v>
      </c>
      <c r="E284" s="62"/>
      <c r="F284" s="37"/>
      <c r="G284" s="37" t="s">
        <v>58</v>
      </c>
      <c r="H284" s="37" t="s">
        <v>58</v>
      </c>
      <c r="I284" s="15"/>
      <c r="J284" s="103">
        <v>180000</v>
      </c>
      <c r="K284" s="15" t="s">
        <v>73</v>
      </c>
      <c r="L284" s="15" t="s">
        <v>49</v>
      </c>
      <c r="M284" s="16">
        <v>0</v>
      </c>
      <c r="N284" s="39" t="s">
        <v>50</v>
      </c>
      <c r="O284" s="39"/>
      <c r="P284" s="39"/>
      <c r="Q284" s="102"/>
      <c r="R284" s="151"/>
      <c r="S284" s="63"/>
      <c r="T284" s="15" t="s">
        <v>58</v>
      </c>
      <c r="U284" s="15" t="s">
        <v>158</v>
      </c>
      <c r="V284" s="15" t="s">
        <v>55</v>
      </c>
      <c r="W284" s="40" t="s">
        <v>58</v>
      </c>
    </row>
    <row r="285" spans="2:23" x14ac:dyDescent="0.2">
      <c r="B285" s="43"/>
      <c r="C285" s="44"/>
      <c r="D285" s="44" t="s">
        <v>74</v>
      </c>
      <c r="E285" s="104"/>
      <c r="F285" s="45"/>
      <c r="G285" s="45">
        <v>44197</v>
      </c>
      <c r="H285" s="45">
        <v>46752</v>
      </c>
      <c r="I285" s="44"/>
      <c r="J285" s="105" t="s">
        <v>75</v>
      </c>
      <c r="K285" s="44"/>
      <c r="L285" s="44" t="s">
        <v>76</v>
      </c>
      <c r="M285" s="44"/>
      <c r="N285" s="48"/>
      <c r="O285" s="65">
        <v>9.3299999999999994E-2</v>
      </c>
      <c r="P285" s="48" t="s">
        <v>78</v>
      </c>
      <c r="Q285" s="44"/>
      <c r="R285" s="66"/>
      <c r="S285" s="152" t="s">
        <v>231</v>
      </c>
      <c r="T285" s="44" t="s">
        <v>58</v>
      </c>
      <c r="U285" s="44" t="s">
        <v>158</v>
      </c>
      <c r="V285" s="44" t="s">
        <v>79</v>
      </c>
      <c r="W285" s="49" t="s">
        <v>80</v>
      </c>
    </row>
    <row r="286" spans="2:23" x14ac:dyDescent="0.2">
      <c r="B286" s="43"/>
      <c r="C286" s="44"/>
      <c r="D286" s="44" t="s">
        <v>81</v>
      </c>
      <c r="E286" s="104"/>
      <c r="F286" s="45"/>
      <c r="G286" s="45" t="s">
        <v>58</v>
      </c>
      <c r="H286" s="45" t="s">
        <v>58</v>
      </c>
      <c r="I286" s="44"/>
      <c r="J286" s="105" t="s">
        <v>58</v>
      </c>
      <c r="K286" s="44"/>
      <c r="L286" s="44" t="s">
        <v>76</v>
      </c>
      <c r="M286" s="44"/>
      <c r="N286" s="48"/>
      <c r="O286" s="65">
        <v>9.3299999999999994E-2</v>
      </c>
      <c r="P286" s="48" t="s">
        <v>78</v>
      </c>
      <c r="Q286" s="44"/>
      <c r="R286" s="69"/>
      <c r="S286" s="153"/>
      <c r="T286" s="44" t="s">
        <v>58</v>
      </c>
      <c r="U286" s="44" t="s">
        <v>158</v>
      </c>
      <c r="V286" s="44" t="s">
        <v>79</v>
      </c>
      <c r="W286" s="49" t="s">
        <v>58</v>
      </c>
    </row>
    <row r="287" spans="2:23" x14ac:dyDescent="0.2">
      <c r="B287" s="43"/>
      <c r="C287" s="44"/>
      <c r="D287" s="44" t="s">
        <v>82</v>
      </c>
      <c r="E287" s="104"/>
      <c r="F287" s="45"/>
      <c r="G287" s="45" t="s">
        <v>58</v>
      </c>
      <c r="H287" s="45" t="s">
        <v>58</v>
      </c>
      <c r="I287" s="44"/>
      <c r="J287" s="105" t="s">
        <v>58</v>
      </c>
      <c r="K287" s="44"/>
      <c r="L287" s="44" t="s">
        <v>76</v>
      </c>
      <c r="M287" s="44"/>
      <c r="N287" s="48"/>
      <c r="O287" s="65">
        <v>4.6699999999999998E-2</v>
      </c>
      <c r="P287" s="48" t="s">
        <v>78</v>
      </c>
      <c r="Q287" s="44"/>
      <c r="R287" s="69"/>
      <c r="S287" s="153"/>
      <c r="T287" s="44" t="s">
        <v>58</v>
      </c>
      <c r="U287" s="44" t="s">
        <v>158</v>
      </c>
      <c r="V287" s="44" t="s">
        <v>79</v>
      </c>
      <c r="W287" s="49" t="s">
        <v>58</v>
      </c>
    </row>
    <row r="288" spans="2:23" x14ac:dyDescent="0.2">
      <c r="B288" s="43"/>
      <c r="C288" s="44"/>
      <c r="D288" s="44" t="s">
        <v>84</v>
      </c>
      <c r="E288" s="104"/>
      <c r="F288" s="45"/>
      <c r="G288" s="45" t="s">
        <v>58</v>
      </c>
      <c r="H288" s="45" t="s">
        <v>58</v>
      </c>
      <c r="I288" s="44"/>
      <c r="J288" s="105" t="s">
        <v>58</v>
      </c>
      <c r="K288" s="44"/>
      <c r="L288" s="44" t="s">
        <v>76</v>
      </c>
      <c r="M288" s="44"/>
      <c r="N288" s="48"/>
      <c r="O288" s="65">
        <v>9.3299999999999994E-2</v>
      </c>
      <c r="P288" s="48" t="s">
        <v>78</v>
      </c>
      <c r="Q288" s="44"/>
      <c r="R288" s="69"/>
      <c r="S288" s="153"/>
      <c r="T288" s="44" t="s">
        <v>58</v>
      </c>
      <c r="U288" s="44" t="s">
        <v>158</v>
      </c>
      <c r="V288" s="44" t="s">
        <v>79</v>
      </c>
      <c r="W288" s="49" t="s">
        <v>58</v>
      </c>
    </row>
    <row r="289" spans="2:23" ht="25.5" x14ac:dyDescent="0.2">
      <c r="B289" s="43"/>
      <c r="C289" s="44"/>
      <c r="D289" s="44" t="s">
        <v>88</v>
      </c>
      <c r="E289" s="104"/>
      <c r="F289" s="45"/>
      <c r="G289" s="45" t="s">
        <v>238</v>
      </c>
      <c r="H289" s="45" t="s">
        <v>58</v>
      </c>
      <c r="I289" s="44"/>
      <c r="J289" s="105" t="s">
        <v>58</v>
      </c>
      <c r="K289" s="44"/>
      <c r="L289" s="44" t="s">
        <v>76</v>
      </c>
      <c r="M289" s="44"/>
      <c r="N289" s="48"/>
      <c r="O289" s="65" t="s">
        <v>239</v>
      </c>
      <c r="P289" s="48" t="s">
        <v>78</v>
      </c>
      <c r="Q289" s="44"/>
      <c r="R289" s="69"/>
      <c r="S289" s="153"/>
      <c r="T289" s="44" t="s">
        <v>58</v>
      </c>
      <c r="U289" s="44" t="s">
        <v>158</v>
      </c>
      <c r="V289" s="44" t="s">
        <v>91</v>
      </c>
      <c r="W289" s="71" t="s">
        <v>240</v>
      </c>
    </row>
    <row r="290" spans="2:23" x14ac:dyDescent="0.2">
      <c r="B290" s="43"/>
      <c r="C290" s="44"/>
      <c r="D290" s="44" t="s">
        <v>93</v>
      </c>
      <c r="E290" s="45"/>
      <c r="F290" s="46"/>
      <c r="G290" s="46">
        <v>44197</v>
      </c>
      <c r="H290" s="46" t="s">
        <v>58</v>
      </c>
      <c r="I290" s="106"/>
      <c r="J290" s="44" t="s">
        <v>58</v>
      </c>
      <c r="K290" s="44"/>
      <c r="L290" s="44" t="s">
        <v>76</v>
      </c>
      <c r="M290" s="44"/>
      <c r="N290" s="48"/>
      <c r="O290" s="65">
        <v>0.95</v>
      </c>
      <c r="P290" s="48" t="s">
        <v>78</v>
      </c>
      <c r="Q290" s="44"/>
      <c r="R290" s="69"/>
      <c r="S290" s="153"/>
      <c r="T290" s="44" t="s">
        <v>58</v>
      </c>
      <c r="U290" s="44" t="s">
        <v>158</v>
      </c>
      <c r="V290" s="44" t="s">
        <v>91</v>
      </c>
      <c r="W290" s="49"/>
    </row>
    <row r="291" spans="2:23" x14ac:dyDescent="0.2">
      <c r="B291" s="43"/>
      <c r="C291" s="44"/>
      <c r="D291" s="44" t="s">
        <v>95</v>
      </c>
      <c r="E291" s="45"/>
      <c r="F291" s="45"/>
      <c r="G291" s="45" t="s">
        <v>58</v>
      </c>
      <c r="H291" s="45" t="s">
        <v>58</v>
      </c>
      <c r="I291" s="44"/>
      <c r="J291" s="44" t="s">
        <v>58</v>
      </c>
      <c r="K291" s="44"/>
      <c r="L291" s="44" t="s">
        <v>76</v>
      </c>
      <c r="M291" s="44"/>
      <c r="N291" s="48"/>
      <c r="O291" s="65">
        <v>1.86</v>
      </c>
      <c r="P291" s="48" t="s">
        <v>78</v>
      </c>
      <c r="Q291" s="44"/>
      <c r="R291" s="69"/>
      <c r="S291" s="153"/>
      <c r="T291" s="44" t="s">
        <v>58</v>
      </c>
      <c r="U291" s="44" t="s">
        <v>158</v>
      </c>
      <c r="V291" s="44" t="s">
        <v>91</v>
      </c>
      <c r="W291" s="49"/>
    </row>
    <row r="292" spans="2:23" x14ac:dyDescent="0.2">
      <c r="B292" s="43"/>
      <c r="C292" s="44"/>
      <c r="D292" s="44" t="s">
        <v>97</v>
      </c>
      <c r="E292" s="45"/>
      <c r="F292" s="45"/>
      <c r="G292" s="45" t="s">
        <v>58</v>
      </c>
      <c r="H292" s="45" t="s">
        <v>58</v>
      </c>
      <c r="I292" s="44"/>
      <c r="J292" s="44" t="s">
        <v>58</v>
      </c>
      <c r="K292" s="44"/>
      <c r="L292" s="44" t="s">
        <v>76</v>
      </c>
      <c r="M292" s="44"/>
      <c r="N292" s="48"/>
      <c r="O292" s="65">
        <v>3.8</v>
      </c>
      <c r="P292" s="48" t="s">
        <v>78</v>
      </c>
      <c r="Q292" s="44"/>
      <c r="R292" s="69"/>
      <c r="S292" s="153"/>
      <c r="T292" s="44" t="s">
        <v>58</v>
      </c>
      <c r="U292" s="44" t="s">
        <v>158</v>
      </c>
      <c r="V292" s="44" t="s">
        <v>91</v>
      </c>
      <c r="W292" s="49"/>
    </row>
    <row r="293" spans="2:23" x14ac:dyDescent="0.2">
      <c r="B293" s="43"/>
      <c r="C293" s="44"/>
      <c r="D293" s="44" t="s">
        <v>99</v>
      </c>
      <c r="E293" s="45"/>
      <c r="F293" s="45"/>
      <c r="G293" s="45" t="s">
        <v>58</v>
      </c>
      <c r="H293" s="45" t="s">
        <v>58</v>
      </c>
      <c r="I293" s="44"/>
      <c r="J293" s="44" t="s">
        <v>58</v>
      </c>
      <c r="K293" s="44"/>
      <c r="L293" s="44" t="s">
        <v>76</v>
      </c>
      <c r="M293" s="44"/>
      <c r="N293" s="48"/>
      <c r="O293" s="65">
        <v>10.54</v>
      </c>
      <c r="P293" s="48" t="s">
        <v>78</v>
      </c>
      <c r="Q293" s="44"/>
      <c r="R293" s="69"/>
      <c r="S293" s="153"/>
      <c r="T293" s="44" t="s">
        <v>58</v>
      </c>
      <c r="U293" s="44" t="s">
        <v>158</v>
      </c>
      <c r="V293" s="44" t="s">
        <v>91</v>
      </c>
      <c r="W293" s="49"/>
    </row>
    <row r="294" spans="2:23" ht="13.5" thickBot="1" x14ac:dyDescent="0.25">
      <c r="B294" s="131"/>
      <c r="C294" s="132"/>
      <c r="D294" s="132" t="s">
        <v>100</v>
      </c>
      <c r="E294" s="133"/>
      <c r="F294" s="133"/>
      <c r="G294" s="133" t="s">
        <v>58</v>
      </c>
      <c r="H294" s="133" t="s">
        <v>58</v>
      </c>
      <c r="I294" s="132"/>
      <c r="J294" s="132" t="s">
        <v>58</v>
      </c>
      <c r="K294" s="132"/>
      <c r="L294" s="132" t="s">
        <v>76</v>
      </c>
      <c r="M294" s="132"/>
      <c r="N294" s="134"/>
      <c r="O294" s="135">
        <v>10.54</v>
      </c>
      <c r="P294" s="134" t="s">
        <v>78</v>
      </c>
      <c r="Q294" s="132"/>
      <c r="R294" s="136"/>
      <c r="S294" s="153"/>
      <c r="T294" s="132" t="s">
        <v>58</v>
      </c>
      <c r="U294" s="132" t="s">
        <v>158</v>
      </c>
      <c r="V294" s="132" t="s">
        <v>91</v>
      </c>
      <c r="W294" s="137"/>
    </row>
    <row r="295" spans="2:23" ht="12.75" customHeight="1" x14ac:dyDescent="0.2">
      <c r="B295" s="31" t="s">
        <v>43</v>
      </c>
      <c r="C295" s="74" t="s">
        <v>251</v>
      </c>
      <c r="D295" s="32" t="s">
        <v>44</v>
      </c>
      <c r="E295" s="33">
        <v>43061</v>
      </c>
      <c r="F295" s="33">
        <v>44813</v>
      </c>
      <c r="G295" s="33" t="s">
        <v>242</v>
      </c>
      <c r="H295" s="33">
        <v>47118</v>
      </c>
      <c r="I295" s="32" t="s">
        <v>46</v>
      </c>
      <c r="J295" s="56">
        <v>6000</v>
      </c>
      <c r="K295" s="32" t="s">
        <v>48</v>
      </c>
      <c r="L295" s="32" t="s">
        <v>49</v>
      </c>
      <c r="M295" s="34">
        <f>362.57/365</f>
        <v>0.99334246575342466</v>
      </c>
      <c r="N295" s="35" t="s">
        <v>50</v>
      </c>
      <c r="O295" s="91"/>
      <c r="P295" s="35"/>
      <c r="Q295" s="35" t="s">
        <v>243</v>
      </c>
      <c r="R295" s="149" t="s">
        <v>284</v>
      </c>
      <c r="S295" s="32"/>
      <c r="T295" s="32" t="s">
        <v>53</v>
      </c>
      <c r="U295" s="32" t="s">
        <v>54</v>
      </c>
      <c r="V295" s="32" t="s">
        <v>55</v>
      </c>
      <c r="W295" s="111" t="s">
        <v>245</v>
      </c>
    </row>
    <row r="296" spans="2:23" ht="12.75" customHeight="1" x14ac:dyDescent="0.2">
      <c r="B296" s="20"/>
      <c r="C296" s="15"/>
      <c r="D296" s="15" t="s">
        <v>63</v>
      </c>
      <c r="E296" s="37"/>
      <c r="F296" s="37"/>
      <c r="G296" s="37" t="s">
        <v>58</v>
      </c>
      <c r="H296" s="37"/>
      <c r="I296" s="15"/>
      <c r="J296" s="16">
        <v>1500</v>
      </c>
      <c r="K296" s="15" t="s">
        <v>48</v>
      </c>
      <c r="L296" s="15" t="s">
        <v>49</v>
      </c>
      <c r="M296" s="16">
        <v>0</v>
      </c>
      <c r="N296" s="39" t="s">
        <v>50</v>
      </c>
      <c r="O296" s="92"/>
      <c r="P296" s="39"/>
      <c r="Q296" s="15"/>
      <c r="R296" s="150"/>
      <c r="S296" s="15"/>
      <c r="T296" s="15" t="s">
        <v>58</v>
      </c>
      <c r="U296" s="15" t="s">
        <v>54</v>
      </c>
      <c r="V296" s="15" t="s">
        <v>55</v>
      </c>
      <c r="W296" s="112" t="s">
        <v>58</v>
      </c>
    </row>
    <row r="297" spans="2:23" x14ac:dyDescent="0.2">
      <c r="B297" s="20"/>
      <c r="C297" s="15"/>
      <c r="D297" s="15" t="s">
        <v>60</v>
      </c>
      <c r="E297" s="37"/>
      <c r="F297" s="37"/>
      <c r="G297" s="37" t="s">
        <v>58</v>
      </c>
      <c r="H297" s="37"/>
      <c r="I297" s="15"/>
      <c r="J297" s="16">
        <v>6000</v>
      </c>
      <c r="K297" s="15" t="s">
        <v>48</v>
      </c>
      <c r="L297" s="15" t="s">
        <v>49</v>
      </c>
      <c r="M297" s="16">
        <v>0</v>
      </c>
      <c r="N297" s="39" t="s">
        <v>50</v>
      </c>
      <c r="O297" s="92"/>
      <c r="P297" s="39"/>
      <c r="Q297" s="15"/>
      <c r="R297" s="150"/>
      <c r="S297" s="15"/>
      <c r="T297" s="15" t="s">
        <v>58</v>
      </c>
      <c r="U297" s="15" t="s">
        <v>54</v>
      </c>
      <c r="V297" s="15" t="s">
        <v>55</v>
      </c>
      <c r="W297" s="112" t="s">
        <v>58</v>
      </c>
    </row>
    <row r="298" spans="2:23" x14ac:dyDescent="0.2">
      <c r="B298" s="20"/>
      <c r="C298" s="15"/>
      <c r="D298" s="15" t="s">
        <v>61</v>
      </c>
      <c r="E298" s="37"/>
      <c r="F298" s="37"/>
      <c r="G298" s="37" t="s">
        <v>58</v>
      </c>
      <c r="H298" s="37"/>
      <c r="I298" s="15"/>
      <c r="J298" s="16">
        <v>1500</v>
      </c>
      <c r="K298" s="15" t="s">
        <v>48</v>
      </c>
      <c r="L298" s="15" t="s">
        <v>49</v>
      </c>
      <c r="M298" s="16">
        <v>0</v>
      </c>
      <c r="N298" s="39" t="s">
        <v>50</v>
      </c>
      <c r="O298" s="92"/>
      <c r="P298" s="39"/>
      <c r="Q298" s="15"/>
      <c r="R298" s="150"/>
      <c r="S298" s="15"/>
      <c r="T298" s="15" t="s">
        <v>58</v>
      </c>
      <c r="U298" s="15" t="s">
        <v>54</v>
      </c>
      <c r="V298" s="15" t="s">
        <v>55</v>
      </c>
      <c r="W298" s="112" t="s">
        <v>58</v>
      </c>
    </row>
    <row r="299" spans="2:23" x14ac:dyDescent="0.2">
      <c r="B299" s="20"/>
      <c r="C299" s="15"/>
      <c r="D299" s="15" t="s">
        <v>71</v>
      </c>
      <c r="E299" s="37"/>
      <c r="F299" s="37"/>
      <c r="G299" s="37" t="s">
        <v>58</v>
      </c>
      <c r="H299" s="37"/>
      <c r="I299" s="15"/>
      <c r="J299" s="16">
        <v>360000</v>
      </c>
      <c r="K299" s="15" t="s">
        <v>73</v>
      </c>
      <c r="L299" s="15" t="s">
        <v>49</v>
      </c>
      <c r="M299" s="16">
        <v>0</v>
      </c>
      <c r="N299" s="39" t="s">
        <v>50</v>
      </c>
      <c r="O299" s="92"/>
      <c r="P299" s="39"/>
      <c r="Q299" s="15"/>
      <c r="R299" s="150"/>
      <c r="S299" s="63"/>
      <c r="T299" s="15" t="s">
        <v>58</v>
      </c>
      <c r="U299" s="15" t="s">
        <v>54</v>
      </c>
      <c r="V299" s="15" t="s">
        <v>55</v>
      </c>
      <c r="W299" s="112" t="s">
        <v>58</v>
      </c>
    </row>
    <row r="300" spans="2:23" ht="13.5" customHeight="1" x14ac:dyDescent="0.2">
      <c r="B300" s="20"/>
      <c r="C300" s="15"/>
      <c r="D300" s="15" t="s">
        <v>110</v>
      </c>
      <c r="E300" s="37"/>
      <c r="F300" s="37"/>
      <c r="G300" s="37" t="s">
        <v>58</v>
      </c>
      <c r="H300" s="37"/>
      <c r="I300" s="15"/>
      <c r="J300" s="16">
        <v>3000</v>
      </c>
      <c r="K300" s="15" t="s">
        <v>48</v>
      </c>
      <c r="L300" s="15" t="s">
        <v>49</v>
      </c>
      <c r="M300" s="17">
        <f>26.37/365</f>
        <v>7.2246575342465758E-2</v>
      </c>
      <c r="N300" s="39" t="s">
        <v>50</v>
      </c>
      <c r="O300" s="92"/>
      <c r="P300" s="39"/>
      <c r="Q300" s="15" t="s">
        <v>246</v>
      </c>
      <c r="R300" s="150"/>
      <c r="S300" s="63"/>
      <c r="T300" s="15" t="s">
        <v>58</v>
      </c>
      <c r="U300" s="15" t="s">
        <v>54</v>
      </c>
      <c r="V300" s="15" t="s">
        <v>55</v>
      </c>
      <c r="W300" s="112" t="s">
        <v>58</v>
      </c>
    </row>
    <row r="301" spans="2:23" ht="25.5" customHeight="1" x14ac:dyDescent="0.2">
      <c r="B301" s="43"/>
      <c r="C301" s="44"/>
      <c r="D301" s="44" t="s">
        <v>74</v>
      </c>
      <c r="E301" s="45"/>
      <c r="F301" s="45"/>
      <c r="G301" s="45" t="s">
        <v>242</v>
      </c>
      <c r="H301" s="45"/>
      <c r="I301" s="44"/>
      <c r="J301" s="47" t="s">
        <v>75</v>
      </c>
      <c r="K301" s="44"/>
      <c r="L301" s="44" t="s">
        <v>76</v>
      </c>
      <c r="M301" s="44"/>
      <c r="N301" s="48"/>
      <c r="O301" s="65">
        <v>8.3299999999999999E-2</v>
      </c>
      <c r="P301" s="48" t="s">
        <v>78</v>
      </c>
      <c r="Q301" s="44"/>
      <c r="R301" s="109"/>
      <c r="S301" s="152" t="s">
        <v>244</v>
      </c>
      <c r="T301" s="44" t="s">
        <v>58</v>
      </c>
      <c r="U301" s="44" t="s">
        <v>54</v>
      </c>
      <c r="V301" s="44" t="s">
        <v>79</v>
      </c>
      <c r="W301" s="71" t="s">
        <v>247</v>
      </c>
    </row>
    <row r="302" spans="2:23" ht="15" customHeight="1" x14ac:dyDescent="0.2">
      <c r="B302" s="43"/>
      <c r="C302" s="44"/>
      <c r="D302" s="44" t="s">
        <v>81</v>
      </c>
      <c r="E302" s="45"/>
      <c r="F302" s="45"/>
      <c r="G302" s="45" t="s">
        <v>58</v>
      </c>
      <c r="H302" s="45"/>
      <c r="I302" s="44"/>
      <c r="J302" s="47" t="s">
        <v>58</v>
      </c>
      <c r="K302" s="44"/>
      <c r="L302" s="44" t="s">
        <v>76</v>
      </c>
      <c r="M302" s="44"/>
      <c r="N302" s="48"/>
      <c r="O302" s="65">
        <v>8.3299999999999999E-2</v>
      </c>
      <c r="P302" s="48" t="s">
        <v>78</v>
      </c>
      <c r="Q302" s="44"/>
      <c r="R302" s="69"/>
      <c r="S302" s="153"/>
      <c r="T302" s="44" t="s">
        <v>58</v>
      </c>
      <c r="U302" s="44" t="s">
        <v>54</v>
      </c>
      <c r="V302" s="44" t="s">
        <v>79</v>
      </c>
      <c r="W302" s="49" t="s">
        <v>58</v>
      </c>
    </row>
    <row r="303" spans="2:23" ht="15" customHeight="1" x14ac:dyDescent="0.2">
      <c r="B303" s="43"/>
      <c r="C303" s="44"/>
      <c r="D303" s="44" t="s">
        <v>82</v>
      </c>
      <c r="E303" s="45"/>
      <c r="F303" s="45"/>
      <c r="G303" s="45" t="s">
        <v>58</v>
      </c>
      <c r="H303" s="45"/>
      <c r="I303" s="44"/>
      <c r="J303" s="47" t="s">
        <v>58</v>
      </c>
      <c r="K303" s="44"/>
      <c r="L303" s="44" t="s">
        <v>76</v>
      </c>
      <c r="M303" s="44"/>
      <c r="N303" s="48"/>
      <c r="O303" s="65">
        <v>4.1700000000000001E-2</v>
      </c>
      <c r="P303" s="48" t="s">
        <v>78</v>
      </c>
      <c r="Q303" s="44"/>
      <c r="R303" s="69"/>
      <c r="S303" s="153"/>
      <c r="T303" s="44" t="s">
        <v>58</v>
      </c>
      <c r="U303" s="44" t="s">
        <v>54</v>
      </c>
      <c r="V303" s="44" t="s">
        <v>79</v>
      </c>
      <c r="W303" s="49" t="s">
        <v>58</v>
      </c>
    </row>
    <row r="304" spans="2:23" ht="15" customHeight="1" x14ac:dyDescent="0.2">
      <c r="B304" s="43"/>
      <c r="C304" s="44"/>
      <c r="D304" s="44" t="s">
        <v>84</v>
      </c>
      <c r="E304" s="45"/>
      <c r="F304" s="45"/>
      <c r="G304" s="45" t="s">
        <v>58</v>
      </c>
      <c r="H304" s="45"/>
      <c r="I304" s="44"/>
      <c r="J304" s="47" t="s">
        <v>58</v>
      </c>
      <c r="K304" s="44"/>
      <c r="L304" s="44" t="s">
        <v>76</v>
      </c>
      <c r="M304" s="44"/>
      <c r="N304" s="48"/>
      <c r="O304" s="65">
        <v>8.3299999999999999E-2</v>
      </c>
      <c r="P304" s="48" t="s">
        <v>78</v>
      </c>
      <c r="Q304" s="44"/>
      <c r="R304" s="69"/>
      <c r="S304" s="153"/>
      <c r="T304" s="44" t="s">
        <v>58</v>
      </c>
      <c r="U304" s="44" t="s">
        <v>54</v>
      </c>
      <c r="V304" s="44" t="s">
        <v>79</v>
      </c>
      <c r="W304" s="49" t="s">
        <v>58</v>
      </c>
    </row>
    <row r="305" spans="2:23" ht="39" customHeight="1" x14ac:dyDescent="0.2">
      <c r="B305" s="43"/>
      <c r="C305" s="44"/>
      <c r="D305" s="44" t="s">
        <v>88</v>
      </c>
      <c r="E305" s="45"/>
      <c r="F305" s="45"/>
      <c r="G305" s="45">
        <v>45017</v>
      </c>
      <c r="H305" s="45"/>
      <c r="I305" s="44"/>
      <c r="J305" s="47" t="s">
        <v>58</v>
      </c>
      <c r="K305" s="44"/>
      <c r="L305" s="44" t="s">
        <v>76</v>
      </c>
      <c r="M305" s="44"/>
      <c r="N305" s="48"/>
      <c r="O305" s="110" t="s">
        <v>248</v>
      </c>
      <c r="P305" s="48" t="s">
        <v>78</v>
      </c>
      <c r="Q305" s="44"/>
      <c r="R305" s="69"/>
      <c r="S305" s="153"/>
      <c r="T305" s="44" t="s">
        <v>58</v>
      </c>
      <c r="U305" s="44" t="s">
        <v>54</v>
      </c>
      <c r="V305" s="44" t="s">
        <v>91</v>
      </c>
      <c r="W305" s="71" t="s">
        <v>249</v>
      </c>
    </row>
    <row r="306" spans="2:23" ht="15" customHeight="1" x14ac:dyDescent="0.2">
      <c r="B306" s="43"/>
      <c r="C306" s="44"/>
      <c r="D306" s="44" t="s">
        <v>93</v>
      </c>
      <c r="E306" s="45"/>
      <c r="F306" s="45"/>
      <c r="G306" s="45" t="s">
        <v>242</v>
      </c>
      <c r="H306" s="45"/>
      <c r="I306" s="44"/>
      <c r="J306" s="47" t="s">
        <v>58</v>
      </c>
      <c r="K306" s="44"/>
      <c r="L306" s="44" t="s">
        <v>76</v>
      </c>
      <c r="M306" s="44"/>
      <c r="N306" s="48"/>
      <c r="O306" s="110">
        <v>0.95</v>
      </c>
      <c r="P306" s="48" t="s">
        <v>78</v>
      </c>
      <c r="Q306" s="44"/>
      <c r="R306" s="69"/>
      <c r="S306" s="153"/>
      <c r="T306" s="44" t="s">
        <v>58</v>
      </c>
      <c r="U306" s="44" t="s">
        <v>54</v>
      </c>
      <c r="V306" s="44" t="s">
        <v>91</v>
      </c>
      <c r="W306" s="71" t="s">
        <v>250</v>
      </c>
    </row>
    <row r="307" spans="2:23" ht="15" customHeight="1" x14ac:dyDescent="0.2">
      <c r="B307" s="43"/>
      <c r="C307" s="44"/>
      <c r="D307" s="44" t="s">
        <v>95</v>
      </c>
      <c r="E307" s="45"/>
      <c r="F307" s="45"/>
      <c r="G307" s="45" t="s">
        <v>58</v>
      </c>
      <c r="H307" s="45"/>
      <c r="I307" s="44"/>
      <c r="J307" s="47" t="s">
        <v>58</v>
      </c>
      <c r="K307" s="44"/>
      <c r="L307" s="44" t="s">
        <v>76</v>
      </c>
      <c r="M307" s="44"/>
      <c r="N307" s="48"/>
      <c r="O307" s="110">
        <v>1.66</v>
      </c>
      <c r="P307" s="48" t="s">
        <v>78</v>
      </c>
      <c r="Q307" s="44"/>
      <c r="R307" s="69"/>
      <c r="S307" s="153"/>
      <c r="T307" s="44" t="s">
        <v>58</v>
      </c>
      <c r="U307" s="44" t="s">
        <v>54</v>
      </c>
      <c r="V307" s="44" t="s">
        <v>91</v>
      </c>
      <c r="W307" s="49" t="s">
        <v>58</v>
      </c>
    </row>
    <row r="308" spans="2:23" ht="15" customHeight="1" x14ac:dyDescent="0.2">
      <c r="B308" s="43"/>
      <c r="C308" s="44"/>
      <c r="D308" s="44" t="s">
        <v>97</v>
      </c>
      <c r="E308" s="45"/>
      <c r="F308" s="45"/>
      <c r="G308" s="45" t="s">
        <v>58</v>
      </c>
      <c r="H308" s="45"/>
      <c r="I308" s="44"/>
      <c r="J308" s="47" t="s">
        <v>58</v>
      </c>
      <c r="K308" s="44"/>
      <c r="L308" s="44" t="s">
        <v>76</v>
      </c>
      <c r="M308" s="44"/>
      <c r="N308" s="48"/>
      <c r="O308" s="110">
        <v>3.8</v>
      </c>
      <c r="P308" s="48" t="s">
        <v>78</v>
      </c>
      <c r="Q308" s="44"/>
      <c r="R308" s="69"/>
      <c r="S308" s="153"/>
      <c r="T308" s="44" t="s">
        <v>58</v>
      </c>
      <c r="U308" s="44" t="s">
        <v>54</v>
      </c>
      <c r="V308" s="44" t="s">
        <v>91</v>
      </c>
      <c r="W308" s="49" t="s">
        <v>58</v>
      </c>
    </row>
    <row r="309" spans="2:23" ht="15" customHeight="1" x14ac:dyDescent="0.2">
      <c r="B309" s="43"/>
      <c r="C309" s="44"/>
      <c r="D309" s="44" t="s">
        <v>99</v>
      </c>
      <c r="E309" s="45"/>
      <c r="F309" s="45"/>
      <c r="G309" s="45" t="s">
        <v>58</v>
      </c>
      <c r="H309" s="45"/>
      <c r="I309" s="44"/>
      <c r="J309" s="47" t="s">
        <v>58</v>
      </c>
      <c r="K309" s="44"/>
      <c r="L309" s="44" t="s">
        <v>76</v>
      </c>
      <c r="M309" s="44"/>
      <c r="N309" s="48"/>
      <c r="O309" s="110">
        <v>10.55</v>
      </c>
      <c r="P309" s="48" t="s">
        <v>78</v>
      </c>
      <c r="Q309" s="44"/>
      <c r="R309" s="69"/>
      <c r="S309" s="153"/>
      <c r="T309" s="44" t="s">
        <v>58</v>
      </c>
      <c r="U309" s="44" t="s">
        <v>54</v>
      </c>
      <c r="V309" s="44" t="s">
        <v>91</v>
      </c>
      <c r="W309" s="49" t="s">
        <v>58</v>
      </c>
    </row>
    <row r="310" spans="2:23" ht="15.75" customHeight="1" thickBot="1" x14ac:dyDescent="0.25">
      <c r="B310" s="50"/>
      <c r="C310" s="51"/>
      <c r="D310" s="51" t="s">
        <v>100</v>
      </c>
      <c r="E310" s="52"/>
      <c r="F310" s="52"/>
      <c r="G310" s="52" t="s">
        <v>58</v>
      </c>
      <c r="H310" s="52"/>
      <c r="I310" s="51"/>
      <c r="J310" s="53" t="s">
        <v>58</v>
      </c>
      <c r="K310" s="51"/>
      <c r="L310" s="51" t="s">
        <v>76</v>
      </c>
      <c r="M310" s="51"/>
      <c r="N310" s="54"/>
      <c r="O310" s="113">
        <v>10.55</v>
      </c>
      <c r="P310" s="54" t="s">
        <v>78</v>
      </c>
      <c r="Q310" s="51"/>
      <c r="R310" s="73"/>
      <c r="S310" s="154"/>
      <c r="T310" s="51" t="s">
        <v>58</v>
      </c>
      <c r="U310" s="51" t="s">
        <v>54</v>
      </c>
      <c r="V310" s="51" t="s">
        <v>91</v>
      </c>
      <c r="W310" s="55" t="s">
        <v>58</v>
      </c>
    </row>
    <row r="311" spans="2:23" x14ac:dyDescent="0.2">
      <c r="B311" s="31" t="s">
        <v>43</v>
      </c>
      <c r="C311" s="74" t="s">
        <v>259</v>
      </c>
      <c r="D311" s="32" t="s">
        <v>44</v>
      </c>
      <c r="E311" s="33">
        <v>44620</v>
      </c>
      <c r="F311" s="33">
        <v>45579</v>
      </c>
      <c r="G311" s="33" t="s">
        <v>252</v>
      </c>
      <c r="H311" s="33">
        <v>46387</v>
      </c>
      <c r="I311" s="32" t="s">
        <v>46</v>
      </c>
      <c r="J311" s="56">
        <v>8000</v>
      </c>
      <c r="K311" s="32" t="s">
        <v>48</v>
      </c>
      <c r="L311" s="32" t="s">
        <v>49</v>
      </c>
      <c r="M311" s="34">
        <f>360.54/365</f>
        <v>0.98778082191780825</v>
      </c>
      <c r="N311" s="35" t="s">
        <v>50</v>
      </c>
      <c r="O311" s="35"/>
      <c r="P311" s="35"/>
      <c r="Q311" s="32" t="s">
        <v>253</v>
      </c>
      <c r="R311" s="149" t="s">
        <v>285</v>
      </c>
      <c r="S311" s="32"/>
      <c r="T311" s="32" t="s">
        <v>53</v>
      </c>
      <c r="U311" s="32" t="s">
        <v>54</v>
      </c>
      <c r="V311" s="32" t="s">
        <v>55</v>
      </c>
      <c r="W311" s="36" t="s">
        <v>255</v>
      </c>
    </row>
    <row r="312" spans="2:23" x14ac:dyDescent="0.2">
      <c r="B312" s="20"/>
      <c r="C312" s="15"/>
      <c r="D312" s="38" t="s">
        <v>60</v>
      </c>
      <c r="E312" s="37"/>
      <c r="F312" s="37"/>
      <c r="G312" s="37" t="s">
        <v>58</v>
      </c>
      <c r="H312" s="37" t="s">
        <v>58</v>
      </c>
      <c r="I312" s="15"/>
      <c r="J312" s="93">
        <v>8000</v>
      </c>
      <c r="K312" s="38" t="s">
        <v>48</v>
      </c>
      <c r="L312" s="38" t="s">
        <v>49</v>
      </c>
      <c r="M312" s="93">
        <v>0</v>
      </c>
      <c r="N312" s="79" t="s">
        <v>50</v>
      </c>
      <c r="O312" s="79"/>
      <c r="P312" s="79"/>
      <c r="Q312" s="38"/>
      <c r="R312" s="150"/>
      <c r="S312" s="15"/>
      <c r="T312" s="15" t="s">
        <v>58</v>
      </c>
      <c r="U312" s="15" t="s">
        <v>54</v>
      </c>
      <c r="V312" s="38" t="s">
        <v>55</v>
      </c>
      <c r="W312" s="40" t="s">
        <v>58</v>
      </c>
    </row>
    <row r="313" spans="2:23" x14ac:dyDescent="0.2">
      <c r="B313" s="20"/>
      <c r="C313" s="15"/>
      <c r="D313" s="15" t="s">
        <v>61</v>
      </c>
      <c r="E313" s="37"/>
      <c r="F313" s="37"/>
      <c r="G313" s="37" t="s">
        <v>58</v>
      </c>
      <c r="H313" s="37" t="s">
        <v>58</v>
      </c>
      <c r="I313" s="15"/>
      <c r="J313" s="16">
        <v>2000</v>
      </c>
      <c r="K313" s="15" t="s">
        <v>48</v>
      </c>
      <c r="L313" s="15" t="s">
        <v>49</v>
      </c>
      <c r="M313" s="16">
        <v>0</v>
      </c>
      <c r="N313" s="39" t="s">
        <v>50</v>
      </c>
      <c r="O313" s="39"/>
      <c r="P313" s="39"/>
      <c r="Q313" s="15"/>
      <c r="R313" s="150"/>
      <c r="S313" s="15"/>
      <c r="T313" s="15" t="s">
        <v>58</v>
      </c>
      <c r="U313" s="15" t="s">
        <v>54</v>
      </c>
      <c r="V313" s="15" t="s">
        <v>55</v>
      </c>
      <c r="W313" s="40" t="s">
        <v>58</v>
      </c>
    </row>
    <row r="314" spans="2:23" x14ac:dyDescent="0.2">
      <c r="B314" s="20"/>
      <c r="C314" s="15"/>
      <c r="D314" s="15" t="s">
        <v>63</v>
      </c>
      <c r="E314" s="37"/>
      <c r="F314" s="37"/>
      <c r="G314" s="37" t="s">
        <v>58</v>
      </c>
      <c r="H314" s="37" t="s">
        <v>58</v>
      </c>
      <c r="I314" s="15"/>
      <c r="J314" s="16">
        <v>2000</v>
      </c>
      <c r="K314" s="15" t="s">
        <v>48</v>
      </c>
      <c r="L314" s="15" t="s">
        <v>49</v>
      </c>
      <c r="M314" s="16">
        <v>0</v>
      </c>
      <c r="N314" s="39" t="s">
        <v>50</v>
      </c>
      <c r="O314" s="39"/>
      <c r="P314" s="39"/>
      <c r="Q314" s="15"/>
      <c r="R314" s="150"/>
      <c r="S314" s="15"/>
      <c r="T314" s="15" t="s">
        <v>58</v>
      </c>
      <c r="U314" s="15" t="s">
        <v>54</v>
      </c>
      <c r="V314" s="15" t="s">
        <v>55</v>
      </c>
      <c r="W314" s="40" t="s">
        <v>58</v>
      </c>
    </row>
    <row r="315" spans="2:23" x14ac:dyDescent="0.2">
      <c r="B315" s="20"/>
      <c r="C315" s="15"/>
      <c r="D315" s="15" t="s">
        <v>71</v>
      </c>
      <c r="E315" s="37"/>
      <c r="F315" s="37"/>
      <c r="G315" s="37" t="s">
        <v>58</v>
      </c>
      <c r="H315" s="37">
        <v>45291</v>
      </c>
      <c r="I315" s="15"/>
      <c r="J315" s="16">
        <v>370000</v>
      </c>
      <c r="K315" s="15" t="s">
        <v>73</v>
      </c>
      <c r="L315" s="15" t="s">
        <v>49</v>
      </c>
      <c r="M315" s="16">
        <v>0</v>
      </c>
      <c r="N315" s="39" t="s">
        <v>50</v>
      </c>
      <c r="O315" s="39"/>
      <c r="P315" s="39"/>
      <c r="Q315" s="15"/>
      <c r="R315" s="150"/>
      <c r="S315" s="63"/>
      <c r="T315" s="15" t="s">
        <v>58</v>
      </c>
      <c r="U315" s="15" t="s">
        <v>54</v>
      </c>
      <c r="V315" s="15" t="s">
        <v>55</v>
      </c>
      <c r="W315" s="40" t="s">
        <v>58</v>
      </c>
    </row>
    <row r="316" spans="2:23" x14ac:dyDescent="0.2">
      <c r="B316" s="20"/>
      <c r="C316" s="15"/>
      <c r="D316" s="15" t="s">
        <v>71</v>
      </c>
      <c r="E316" s="37"/>
      <c r="F316" s="37"/>
      <c r="G316" s="85">
        <v>45292</v>
      </c>
      <c r="H316" s="37">
        <v>46387</v>
      </c>
      <c r="I316" s="15"/>
      <c r="J316" s="16">
        <v>320000</v>
      </c>
      <c r="K316" s="15" t="s">
        <v>73</v>
      </c>
      <c r="L316" s="15" t="s">
        <v>49</v>
      </c>
      <c r="M316" s="16">
        <v>0</v>
      </c>
      <c r="N316" s="39" t="s">
        <v>50</v>
      </c>
      <c r="O316" s="39"/>
      <c r="P316" s="39"/>
      <c r="Q316" s="15"/>
      <c r="R316" s="150"/>
      <c r="S316" s="63"/>
      <c r="T316" s="15" t="s">
        <v>58</v>
      </c>
      <c r="U316" s="15" t="s">
        <v>54</v>
      </c>
      <c r="V316" s="15" t="s">
        <v>55</v>
      </c>
      <c r="W316" s="40"/>
    </row>
    <row r="317" spans="2:23" x14ac:dyDescent="0.2">
      <c r="B317" s="20"/>
      <c r="C317" s="15"/>
      <c r="D317" s="15" t="s">
        <v>57</v>
      </c>
      <c r="E317" s="37"/>
      <c r="F317" s="37"/>
      <c r="G317" s="37">
        <v>44621</v>
      </c>
      <c r="H317" s="37" t="s">
        <v>58</v>
      </c>
      <c r="I317" s="15"/>
      <c r="J317" s="16">
        <v>0</v>
      </c>
      <c r="K317" s="15" t="s">
        <v>48</v>
      </c>
      <c r="L317" s="15" t="s">
        <v>49</v>
      </c>
      <c r="M317" s="17">
        <f>27.35/365</f>
        <v>7.4931506849315072E-2</v>
      </c>
      <c r="N317" s="39" t="s">
        <v>50</v>
      </c>
      <c r="O317" s="39"/>
      <c r="P317" s="39"/>
      <c r="Q317" s="15" t="s">
        <v>256</v>
      </c>
      <c r="R317" s="151"/>
      <c r="S317" s="63"/>
      <c r="T317" s="15" t="s">
        <v>58</v>
      </c>
      <c r="U317" s="15" t="s">
        <v>54</v>
      </c>
      <c r="V317" s="15" t="s">
        <v>55</v>
      </c>
      <c r="W317" s="40"/>
    </row>
    <row r="318" spans="2:23" x14ac:dyDescent="0.2">
      <c r="B318" s="43"/>
      <c r="C318" s="44"/>
      <c r="D318" s="44" t="s">
        <v>74</v>
      </c>
      <c r="E318" s="45"/>
      <c r="F318" s="45"/>
      <c r="G318" s="45" t="s">
        <v>58</v>
      </c>
      <c r="H318" s="45" t="s">
        <v>58</v>
      </c>
      <c r="I318" s="44"/>
      <c r="J318" s="47" t="s">
        <v>75</v>
      </c>
      <c r="K318" s="44"/>
      <c r="L318" s="44" t="s">
        <v>76</v>
      </c>
      <c r="M318" s="44"/>
      <c r="N318" s="48"/>
      <c r="O318" s="65">
        <v>9.6699999999999994E-2</v>
      </c>
      <c r="P318" s="48" t="s">
        <v>78</v>
      </c>
      <c r="Q318" s="44"/>
      <c r="R318" s="69"/>
      <c r="S318" s="152" t="s">
        <v>254</v>
      </c>
      <c r="T318" s="44" t="s">
        <v>58</v>
      </c>
      <c r="U318" s="44" t="s">
        <v>54</v>
      </c>
      <c r="V318" s="44" t="s">
        <v>79</v>
      </c>
      <c r="W318" s="49" t="s">
        <v>80</v>
      </c>
    </row>
    <row r="319" spans="2:23" x14ac:dyDescent="0.2">
      <c r="B319" s="43"/>
      <c r="C319" s="44"/>
      <c r="D319" s="44" t="s">
        <v>81</v>
      </c>
      <c r="E319" s="45"/>
      <c r="F319" s="45"/>
      <c r="G319" s="45" t="s">
        <v>58</v>
      </c>
      <c r="H319" s="45" t="s">
        <v>58</v>
      </c>
      <c r="I319" s="44"/>
      <c r="J319" s="47" t="s">
        <v>58</v>
      </c>
      <c r="K319" s="44"/>
      <c r="L319" s="44" t="s">
        <v>76</v>
      </c>
      <c r="M319" s="44"/>
      <c r="N319" s="48"/>
      <c r="O319" s="65">
        <v>9.6699999999999994E-2</v>
      </c>
      <c r="P319" s="48" t="s">
        <v>78</v>
      </c>
      <c r="Q319" s="44"/>
      <c r="R319" s="69"/>
      <c r="S319" s="153"/>
      <c r="T319" s="44" t="s">
        <v>58</v>
      </c>
      <c r="U319" s="44" t="s">
        <v>54</v>
      </c>
      <c r="V319" s="44" t="s">
        <v>79</v>
      </c>
      <c r="W319" s="49" t="s">
        <v>58</v>
      </c>
    </row>
    <row r="320" spans="2:23" x14ac:dyDescent="0.2">
      <c r="B320" s="43"/>
      <c r="C320" s="44"/>
      <c r="D320" s="44" t="s">
        <v>82</v>
      </c>
      <c r="E320" s="45"/>
      <c r="F320" s="45"/>
      <c r="G320" s="45" t="s">
        <v>58</v>
      </c>
      <c r="H320" s="45" t="s">
        <v>58</v>
      </c>
      <c r="I320" s="44"/>
      <c r="J320" s="47" t="s">
        <v>58</v>
      </c>
      <c r="K320" s="44"/>
      <c r="L320" s="44" t="s">
        <v>76</v>
      </c>
      <c r="M320" s="44"/>
      <c r="N320" s="48"/>
      <c r="O320" s="65">
        <v>4.8399999999999999E-2</v>
      </c>
      <c r="P320" s="48" t="s">
        <v>78</v>
      </c>
      <c r="Q320" s="44"/>
      <c r="R320" s="69"/>
      <c r="S320" s="153"/>
      <c r="T320" s="44" t="s">
        <v>58</v>
      </c>
      <c r="U320" s="44" t="s">
        <v>54</v>
      </c>
      <c r="V320" s="44" t="s">
        <v>79</v>
      </c>
      <c r="W320" s="49" t="s">
        <v>58</v>
      </c>
    </row>
    <row r="321" spans="2:23" x14ac:dyDescent="0.2">
      <c r="B321" s="43"/>
      <c r="C321" s="44"/>
      <c r="D321" s="44" t="s">
        <v>84</v>
      </c>
      <c r="E321" s="45"/>
      <c r="F321" s="45"/>
      <c r="G321" s="45" t="s">
        <v>58</v>
      </c>
      <c r="H321" s="45" t="s">
        <v>58</v>
      </c>
      <c r="I321" s="44"/>
      <c r="J321" s="47" t="s">
        <v>58</v>
      </c>
      <c r="K321" s="44"/>
      <c r="L321" s="44" t="s">
        <v>76</v>
      </c>
      <c r="M321" s="44"/>
      <c r="N321" s="48"/>
      <c r="O321" s="65">
        <v>9.6699999999999994E-2</v>
      </c>
      <c r="P321" s="48" t="s">
        <v>78</v>
      </c>
      <c r="Q321" s="44"/>
      <c r="R321" s="69"/>
      <c r="S321" s="153"/>
      <c r="T321" s="44" t="s">
        <v>58</v>
      </c>
      <c r="U321" s="44" t="s">
        <v>54</v>
      </c>
      <c r="V321" s="44" t="s">
        <v>79</v>
      </c>
      <c r="W321" s="49" t="s">
        <v>58</v>
      </c>
    </row>
    <row r="322" spans="2:23" ht="53.25" customHeight="1" x14ac:dyDescent="0.2">
      <c r="B322" s="43"/>
      <c r="C322" s="44"/>
      <c r="D322" s="44" t="s">
        <v>88</v>
      </c>
      <c r="E322" s="45"/>
      <c r="F322" s="45"/>
      <c r="G322" s="45" t="s">
        <v>58</v>
      </c>
      <c r="H322" s="45" t="s">
        <v>58</v>
      </c>
      <c r="I322" s="44"/>
      <c r="J322" s="47" t="s">
        <v>58</v>
      </c>
      <c r="K322" s="44"/>
      <c r="L322" s="44" t="s">
        <v>76</v>
      </c>
      <c r="M322" s="44"/>
      <c r="N322" s="48"/>
      <c r="O322" s="65" t="s">
        <v>257</v>
      </c>
      <c r="P322" s="48" t="s">
        <v>78</v>
      </c>
      <c r="Q322" s="44"/>
      <c r="R322" s="69"/>
      <c r="S322" s="153"/>
      <c r="T322" s="44" t="s">
        <v>58</v>
      </c>
      <c r="U322" s="44" t="s">
        <v>54</v>
      </c>
      <c r="V322" s="44" t="s">
        <v>91</v>
      </c>
      <c r="W322" s="71" t="s">
        <v>258</v>
      </c>
    </row>
    <row r="323" spans="2:23" x14ac:dyDescent="0.2">
      <c r="B323" s="43"/>
      <c r="C323" s="44"/>
      <c r="D323" s="44" t="s">
        <v>93</v>
      </c>
      <c r="E323" s="45"/>
      <c r="F323" s="45"/>
      <c r="G323" s="45" t="s">
        <v>58</v>
      </c>
      <c r="H323" s="45" t="s">
        <v>58</v>
      </c>
      <c r="I323" s="44"/>
      <c r="J323" s="44" t="s">
        <v>58</v>
      </c>
      <c r="K323" s="44"/>
      <c r="L323" s="44" t="s">
        <v>76</v>
      </c>
      <c r="M323" s="44"/>
      <c r="N323" s="48"/>
      <c r="O323" s="65">
        <v>0.97860000000000003</v>
      </c>
      <c r="P323" s="48" t="s">
        <v>78</v>
      </c>
      <c r="Q323" s="44"/>
      <c r="R323" s="69"/>
      <c r="S323" s="153"/>
      <c r="T323" s="44" t="s">
        <v>58</v>
      </c>
      <c r="U323" s="44" t="s">
        <v>54</v>
      </c>
      <c r="V323" s="44" t="s">
        <v>91</v>
      </c>
      <c r="W323" s="49"/>
    </row>
    <row r="324" spans="2:23" x14ac:dyDescent="0.2">
      <c r="B324" s="43"/>
      <c r="C324" s="44"/>
      <c r="D324" s="44" t="s">
        <v>95</v>
      </c>
      <c r="E324" s="45"/>
      <c r="F324" s="45"/>
      <c r="G324" s="45" t="s">
        <v>58</v>
      </c>
      <c r="H324" s="45" t="s">
        <v>58</v>
      </c>
      <c r="I324" s="44"/>
      <c r="J324" s="44" t="s">
        <v>58</v>
      </c>
      <c r="K324" s="44"/>
      <c r="L324" s="44" t="s">
        <v>76</v>
      </c>
      <c r="M324" s="44"/>
      <c r="N324" s="48"/>
      <c r="O324" s="65">
        <f>O323*2</f>
        <v>1.9572000000000001</v>
      </c>
      <c r="P324" s="48" t="s">
        <v>78</v>
      </c>
      <c r="Q324" s="44"/>
      <c r="R324" s="69"/>
      <c r="S324" s="153"/>
      <c r="T324" s="44" t="s">
        <v>58</v>
      </c>
      <c r="U324" s="44" t="s">
        <v>54</v>
      </c>
      <c r="V324" s="44" t="s">
        <v>91</v>
      </c>
      <c r="W324" s="49"/>
    </row>
    <row r="325" spans="2:23" x14ac:dyDescent="0.2">
      <c r="B325" s="43"/>
      <c r="C325" s="44"/>
      <c r="D325" s="44" t="s">
        <v>97</v>
      </c>
      <c r="E325" s="45"/>
      <c r="F325" s="45"/>
      <c r="G325" s="45" t="s">
        <v>58</v>
      </c>
      <c r="H325" s="45" t="s">
        <v>58</v>
      </c>
      <c r="I325" s="44"/>
      <c r="J325" s="44" t="s">
        <v>58</v>
      </c>
      <c r="K325" s="44"/>
      <c r="L325" s="44" t="s">
        <v>76</v>
      </c>
      <c r="M325" s="44"/>
      <c r="N325" s="48"/>
      <c r="O325" s="65">
        <v>3.9350999999999998</v>
      </c>
      <c r="P325" s="48" t="s">
        <v>78</v>
      </c>
      <c r="Q325" s="44"/>
      <c r="R325" s="69"/>
      <c r="S325" s="153"/>
      <c r="T325" s="44" t="s">
        <v>58</v>
      </c>
      <c r="U325" s="44" t="s">
        <v>54</v>
      </c>
      <c r="V325" s="44" t="s">
        <v>91</v>
      </c>
      <c r="W325" s="49"/>
    </row>
    <row r="326" spans="2:23" x14ac:dyDescent="0.2">
      <c r="B326" s="43"/>
      <c r="C326" s="44"/>
      <c r="D326" s="44" t="s">
        <v>99</v>
      </c>
      <c r="E326" s="45"/>
      <c r="F326" s="45"/>
      <c r="G326" s="45" t="s">
        <v>58</v>
      </c>
      <c r="H326" s="45" t="s">
        <v>58</v>
      </c>
      <c r="I326" s="44"/>
      <c r="J326" s="44" t="s">
        <v>58</v>
      </c>
      <c r="K326" s="44"/>
      <c r="L326" s="44" t="s">
        <v>76</v>
      </c>
      <c r="M326" s="44"/>
      <c r="N326" s="48"/>
      <c r="O326" s="65">
        <v>10.929600000000001</v>
      </c>
      <c r="P326" s="48" t="s">
        <v>78</v>
      </c>
      <c r="Q326" s="44"/>
      <c r="R326" s="69"/>
      <c r="S326" s="153"/>
      <c r="T326" s="44" t="s">
        <v>58</v>
      </c>
      <c r="U326" s="44" t="s">
        <v>54</v>
      </c>
      <c r="V326" s="44" t="s">
        <v>91</v>
      </c>
      <c r="W326" s="49"/>
    </row>
    <row r="327" spans="2:23" ht="13.5" thickBot="1" x14ac:dyDescent="0.25">
      <c r="B327" s="50"/>
      <c r="C327" s="51"/>
      <c r="D327" s="119" t="s">
        <v>100</v>
      </c>
      <c r="E327" s="52"/>
      <c r="F327" s="52"/>
      <c r="G327" s="52" t="s">
        <v>58</v>
      </c>
      <c r="H327" s="52" t="s">
        <v>58</v>
      </c>
      <c r="I327" s="51"/>
      <c r="J327" s="51" t="s">
        <v>58</v>
      </c>
      <c r="K327" s="51"/>
      <c r="L327" s="51" t="s">
        <v>76</v>
      </c>
      <c r="M327" s="51"/>
      <c r="N327" s="54"/>
      <c r="O327" s="72">
        <v>10.929600000000001</v>
      </c>
      <c r="P327" s="54" t="s">
        <v>78</v>
      </c>
      <c r="Q327" s="51"/>
      <c r="R327" s="73"/>
      <c r="S327" s="154"/>
      <c r="T327" s="51" t="s">
        <v>58</v>
      </c>
      <c r="U327" s="51" t="s">
        <v>54</v>
      </c>
      <c r="V327" s="51" t="s">
        <v>91</v>
      </c>
      <c r="W327" s="55"/>
    </row>
    <row r="328" spans="2:23" x14ac:dyDescent="0.2">
      <c r="B328" s="31" t="s">
        <v>43</v>
      </c>
      <c r="C328" s="74" t="s">
        <v>286</v>
      </c>
      <c r="D328" s="32" t="s">
        <v>44</v>
      </c>
      <c r="E328" s="33">
        <v>45474</v>
      </c>
      <c r="F328" s="33" t="s">
        <v>156</v>
      </c>
      <c r="G328" s="33">
        <v>46753</v>
      </c>
      <c r="H328" s="33">
        <v>55884</v>
      </c>
      <c r="I328" s="32" t="s">
        <v>46</v>
      </c>
      <c r="J328" s="56">
        <v>45000</v>
      </c>
      <c r="K328" s="32" t="s">
        <v>48</v>
      </c>
      <c r="L328" s="32" t="s">
        <v>49</v>
      </c>
      <c r="M328" s="34">
        <f>327/365</f>
        <v>0.89589041095890409</v>
      </c>
      <c r="N328" s="35" t="s">
        <v>50</v>
      </c>
      <c r="O328" s="35"/>
      <c r="P328" s="35"/>
      <c r="Q328" s="100" t="s">
        <v>270</v>
      </c>
      <c r="R328" s="149" t="s">
        <v>287</v>
      </c>
      <c r="S328" s="138"/>
      <c r="T328" s="32" t="s">
        <v>53</v>
      </c>
      <c r="U328" s="32" t="s">
        <v>54</v>
      </c>
      <c r="V328" s="32" t="s">
        <v>55</v>
      </c>
      <c r="W328" s="139"/>
    </row>
    <row r="329" spans="2:23" x14ac:dyDescent="0.2">
      <c r="B329" s="128"/>
      <c r="C329" s="126"/>
      <c r="D329" s="38" t="s">
        <v>60</v>
      </c>
      <c r="E329" s="129"/>
      <c r="F329" s="129"/>
      <c r="G329" s="37" t="s">
        <v>58</v>
      </c>
      <c r="H329" s="37" t="s">
        <v>58</v>
      </c>
      <c r="I329" s="15"/>
      <c r="J329" s="93">
        <v>45000</v>
      </c>
      <c r="K329" s="38" t="s">
        <v>48</v>
      </c>
      <c r="L329" s="38" t="s">
        <v>49</v>
      </c>
      <c r="M329" s="93">
        <v>0</v>
      </c>
      <c r="N329" s="79" t="s">
        <v>50</v>
      </c>
      <c r="O329" s="79"/>
      <c r="P329" s="79"/>
      <c r="Q329" s="101"/>
      <c r="R329" s="150"/>
      <c r="S329" s="125"/>
      <c r="T329" s="15" t="s">
        <v>58</v>
      </c>
      <c r="U329" s="15" t="s">
        <v>54</v>
      </c>
      <c r="V329" s="15" t="s">
        <v>55</v>
      </c>
      <c r="W329" s="127"/>
    </row>
    <row r="330" spans="2:23" x14ac:dyDescent="0.2">
      <c r="B330" s="128"/>
      <c r="C330" s="126"/>
      <c r="D330" s="15" t="s">
        <v>61</v>
      </c>
      <c r="E330" s="129"/>
      <c r="F330" s="129"/>
      <c r="G330" s="37" t="s">
        <v>58</v>
      </c>
      <c r="H330" s="37" t="s">
        <v>58</v>
      </c>
      <c r="I330" s="15"/>
      <c r="J330" s="16">
        <v>11250</v>
      </c>
      <c r="K330" s="15" t="s">
        <v>48</v>
      </c>
      <c r="L330" s="15" t="s">
        <v>49</v>
      </c>
      <c r="M330" s="16">
        <v>0</v>
      </c>
      <c r="N330" s="39" t="s">
        <v>50</v>
      </c>
      <c r="O330" s="39"/>
      <c r="P330" s="39"/>
      <c r="Q330" s="102"/>
      <c r="R330" s="150"/>
      <c r="S330" s="125"/>
      <c r="T330" s="15" t="s">
        <v>58</v>
      </c>
      <c r="U330" s="15" t="s">
        <v>54</v>
      </c>
      <c r="V330" s="15" t="s">
        <v>55</v>
      </c>
      <c r="W330" s="127"/>
    </row>
    <row r="331" spans="2:23" x14ac:dyDescent="0.2">
      <c r="B331" s="128"/>
      <c r="C331" s="126"/>
      <c r="D331" s="15" t="s">
        <v>63</v>
      </c>
      <c r="E331" s="129"/>
      <c r="F331" s="129"/>
      <c r="G331" s="37" t="s">
        <v>58</v>
      </c>
      <c r="H331" s="37" t="s">
        <v>58</v>
      </c>
      <c r="I331" s="15"/>
      <c r="J331" s="16">
        <v>11250</v>
      </c>
      <c r="K331" s="15" t="s">
        <v>48</v>
      </c>
      <c r="L331" s="15" t="s">
        <v>49</v>
      </c>
      <c r="M331" s="16">
        <v>0</v>
      </c>
      <c r="N331" s="39" t="s">
        <v>50</v>
      </c>
      <c r="O331" s="39"/>
      <c r="P331" s="39"/>
      <c r="Q331" s="102"/>
      <c r="R331" s="150"/>
      <c r="S331" s="125"/>
      <c r="T331" s="15" t="s">
        <v>58</v>
      </c>
      <c r="U331" s="15" t="s">
        <v>54</v>
      </c>
      <c r="V331" s="15" t="s">
        <v>55</v>
      </c>
      <c r="W331" s="127"/>
    </row>
    <row r="332" spans="2:23" x14ac:dyDescent="0.2">
      <c r="B332" s="128"/>
      <c r="C332" s="126"/>
      <c r="D332" s="15" t="s">
        <v>71</v>
      </c>
      <c r="E332" s="129"/>
      <c r="F332" s="129"/>
      <c r="G332" s="37" t="s">
        <v>233</v>
      </c>
      <c r="H332" s="37" t="s">
        <v>58</v>
      </c>
      <c r="I332" s="15"/>
      <c r="J332" s="16">
        <v>1800000</v>
      </c>
      <c r="K332" s="15" t="s">
        <v>73</v>
      </c>
      <c r="L332" s="15" t="s">
        <v>49</v>
      </c>
      <c r="M332" s="16">
        <v>0</v>
      </c>
      <c r="N332" s="39" t="s">
        <v>50</v>
      </c>
      <c r="O332" s="39"/>
      <c r="P332" s="39"/>
      <c r="Q332" s="102"/>
      <c r="R332" s="150"/>
      <c r="S332" s="125"/>
      <c r="T332" s="15" t="s">
        <v>58</v>
      </c>
      <c r="U332" s="15" t="s">
        <v>54</v>
      </c>
      <c r="V332" s="15" t="s">
        <v>55</v>
      </c>
      <c r="W332" s="127"/>
    </row>
    <row r="333" spans="2:23" x14ac:dyDescent="0.2">
      <c r="B333" s="128"/>
      <c r="C333" s="126"/>
      <c r="D333" s="15" t="s">
        <v>57</v>
      </c>
      <c r="E333" s="129"/>
      <c r="F333" s="129"/>
      <c r="G333" s="37" t="s">
        <v>58</v>
      </c>
      <c r="H333" s="37" t="s">
        <v>234</v>
      </c>
      <c r="I333" s="15"/>
      <c r="J333" s="16">
        <v>0</v>
      </c>
      <c r="K333" s="15" t="s">
        <v>48</v>
      </c>
      <c r="L333" s="15" t="s">
        <v>49</v>
      </c>
      <c r="M333" s="17">
        <f>30.92/365</f>
        <v>8.4712328767123299E-2</v>
      </c>
      <c r="N333" s="39" t="s">
        <v>50</v>
      </c>
      <c r="O333" s="39"/>
      <c r="P333" s="39"/>
      <c r="Q333" s="102" t="s">
        <v>271</v>
      </c>
      <c r="R333" s="150"/>
      <c r="S333" s="125"/>
      <c r="T333" s="15" t="s">
        <v>58</v>
      </c>
      <c r="U333" s="15" t="s">
        <v>54</v>
      </c>
      <c r="V333" s="15" t="s">
        <v>55</v>
      </c>
      <c r="W333" s="127"/>
    </row>
    <row r="334" spans="2:23" x14ac:dyDescent="0.2">
      <c r="B334" s="128"/>
      <c r="C334" s="126"/>
      <c r="D334" s="15" t="s">
        <v>64</v>
      </c>
      <c r="E334" s="129"/>
      <c r="F334" s="129"/>
      <c r="G334" s="37" t="s">
        <v>58</v>
      </c>
      <c r="H334" s="37" t="s">
        <v>234</v>
      </c>
      <c r="I334" s="15"/>
      <c r="J334" s="16">
        <v>0</v>
      </c>
      <c r="K334" s="15" t="s">
        <v>48</v>
      </c>
      <c r="L334" s="15" t="s">
        <v>49</v>
      </c>
      <c r="M334" s="16">
        <v>0</v>
      </c>
      <c r="N334" s="39" t="s">
        <v>50</v>
      </c>
      <c r="O334" s="39"/>
      <c r="P334" s="39"/>
      <c r="Q334" s="101"/>
      <c r="R334" s="151"/>
      <c r="S334" s="126"/>
      <c r="T334" s="15" t="s">
        <v>58</v>
      </c>
      <c r="U334" s="15" t="s">
        <v>54</v>
      </c>
      <c r="V334" s="15" t="s">
        <v>55</v>
      </c>
      <c r="W334" s="127"/>
    </row>
    <row r="335" spans="2:23" x14ac:dyDescent="0.2">
      <c r="B335" s="121"/>
      <c r="C335" s="120"/>
      <c r="D335" s="44" t="s">
        <v>74</v>
      </c>
      <c r="E335" s="122"/>
      <c r="F335" s="123"/>
      <c r="G335" s="45" t="s">
        <v>58</v>
      </c>
      <c r="H335" s="45" t="s">
        <v>58</v>
      </c>
      <c r="I335" s="44"/>
      <c r="J335" s="105" t="s">
        <v>75</v>
      </c>
      <c r="K335" s="44"/>
      <c r="L335" s="44" t="s">
        <v>76</v>
      </c>
      <c r="M335" s="44"/>
      <c r="N335" s="48"/>
      <c r="O335" s="65">
        <v>0.1094</v>
      </c>
      <c r="P335" s="48" t="s">
        <v>78</v>
      </c>
      <c r="Q335" s="120"/>
      <c r="R335" s="130"/>
      <c r="S335" s="152" t="s">
        <v>287</v>
      </c>
      <c r="T335" s="44" t="s">
        <v>58</v>
      </c>
      <c r="U335" s="44" t="s">
        <v>54</v>
      </c>
      <c r="V335" s="44" t="s">
        <v>79</v>
      </c>
      <c r="W335" s="49" t="s">
        <v>80</v>
      </c>
    </row>
    <row r="336" spans="2:23" x14ac:dyDescent="0.2">
      <c r="B336" s="121"/>
      <c r="C336" s="120"/>
      <c r="D336" s="44" t="s">
        <v>81</v>
      </c>
      <c r="E336" s="122"/>
      <c r="F336" s="123"/>
      <c r="G336" s="45" t="s">
        <v>58</v>
      </c>
      <c r="H336" s="45" t="s">
        <v>58</v>
      </c>
      <c r="I336" s="44"/>
      <c r="J336" s="105" t="s">
        <v>58</v>
      </c>
      <c r="K336" s="44"/>
      <c r="L336" s="44" t="s">
        <v>76</v>
      </c>
      <c r="M336" s="44"/>
      <c r="N336" s="48"/>
      <c r="O336" s="65">
        <v>0.1094</v>
      </c>
      <c r="P336" s="48" t="s">
        <v>78</v>
      </c>
      <c r="Q336" s="120"/>
      <c r="R336" s="124"/>
      <c r="S336" s="153"/>
      <c r="T336" s="44" t="s">
        <v>58</v>
      </c>
      <c r="U336" s="44" t="s">
        <v>54</v>
      </c>
      <c r="V336" s="44" t="s">
        <v>79</v>
      </c>
      <c r="W336" s="49" t="s">
        <v>58</v>
      </c>
    </row>
    <row r="337" spans="2:23" x14ac:dyDescent="0.2">
      <c r="B337" s="121"/>
      <c r="C337" s="120"/>
      <c r="D337" s="44" t="s">
        <v>82</v>
      </c>
      <c r="E337" s="122"/>
      <c r="F337" s="123"/>
      <c r="G337" s="45" t="s">
        <v>58</v>
      </c>
      <c r="H337" s="45" t="s">
        <v>58</v>
      </c>
      <c r="I337" s="44"/>
      <c r="J337" s="105" t="s">
        <v>58</v>
      </c>
      <c r="K337" s="44"/>
      <c r="L337" s="44" t="s">
        <v>76</v>
      </c>
      <c r="M337" s="44"/>
      <c r="N337" s="48"/>
      <c r="O337" s="65">
        <v>5.4800000000000001E-2</v>
      </c>
      <c r="P337" s="48" t="s">
        <v>78</v>
      </c>
      <c r="Q337" s="120"/>
      <c r="R337" s="124"/>
      <c r="S337" s="153"/>
      <c r="T337" s="44" t="s">
        <v>58</v>
      </c>
      <c r="U337" s="44" t="s">
        <v>54</v>
      </c>
      <c r="V337" s="44" t="s">
        <v>79</v>
      </c>
      <c r="W337" s="49" t="s">
        <v>58</v>
      </c>
    </row>
    <row r="338" spans="2:23" x14ac:dyDescent="0.2">
      <c r="B338" s="121"/>
      <c r="C338" s="120"/>
      <c r="D338" s="44" t="s">
        <v>84</v>
      </c>
      <c r="E338" s="122"/>
      <c r="F338" s="123"/>
      <c r="G338" s="45" t="s">
        <v>58</v>
      </c>
      <c r="H338" s="45" t="s">
        <v>58</v>
      </c>
      <c r="I338" s="44"/>
      <c r="J338" s="105" t="s">
        <v>58</v>
      </c>
      <c r="K338" s="44"/>
      <c r="L338" s="44" t="s">
        <v>76</v>
      </c>
      <c r="M338" s="44"/>
      <c r="N338" s="48"/>
      <c r="O338" s="65">
        <v>0.1094</v>
      </c>
      <c r="P338" s="48" t="s">
        <v>78</v>
      </c>
      <c r="Q338" s="120"/>
      <c r="R338" s="124"/>
      <c r="S338" s="153"/>
      <c r="T338" s="44" t="s">
        <v>58</v>
      </c>
      <c r="U338" s="44" t="s">
        <v>54</v>
      </c>
      <c r="V338" s="44" t="s">
        <v>79</v>
      </c>
      <c r="W338" s="49" t="s">
        <v>58</v>
      </c>
    </row>
    <row r="339" spans="2:23" x14ac:dyDescent="0.2">
      <c r="B339" s="121"/>
      <c r="C339" s="120"/>
      <c r="D339" s="44" t="s">
        <v>272</v>
      </c>
      <c r="E339" s="122"/>
      <c r="F339" s="123"/>
      <c r="G339" s="45" t="s">
        <v>58</v>
      </c>
      <c r="H339" s="45" t="s">
        <v>58</v>
      </c>
      <c r="I339" s="44"/>
      <c r="J339" s="105" t="s">
        <v>58</v>
      </c>
      <c r="K339" s="44"/>
      <c r="L339" s="44" t="s">
        <v>76</v>
      </c>
      <c r="M339" s="44"/>
      <c r="N339" s="48"/>
      <c r="O339" s="65">
        <v>1.83E-2</v>
      </c>
      <c r="P339" s="48" t="s">
        <v>78</v>
      </c>
      <c r="Q339" s="120"/>
      <c r="R339" s="124"/>
      <c r="S339" s="153"/>
      <c r="T339" s="44" t="s">
        <v>58</v>
      </c>
      <c r="U339" s="44" t="s">
        <v>54</v>
      </c>
      <c r="V339" s="44" t="s">
        <v>79</v>
      </c>
      <c r="W339" s="49" t="s">
        <v>58</v>
      </c>
    </row>
    <row r="340" spans="2:23" x14ac:dyDescent="0.2">
      <c r="B340" s="121"/>
      <c r="C340" s="120"/>
      <c r="D340" s="44" t="s">
        <v>87</v>
      </c>
      <c r="E340" s="122"/>
      <c r="F340" s="123"/>
      <c r="G340" s="45" t="s">
        <v>58</v>
      </c>
      <c r="H340" s="45" t="s">
        <v>58</v>
      </c>
      <c r="I340" s="44"/>
      <c r="J340" s="105" t="s">
        <v>58</v>
      </c>
      <c r="K340" s="44"/>
      <c r="L340" s="44" t="s">
        <v>76</v>
      </c>
      <c r="M340" s="44"/>
      <c r="N340" s="48"/>
      <c r="O340" s="65">
        <v>1.83E-2</v>
      </c>
      <c r="P340" s="48" t="s">
        <v>78</v>
      </c>
      <c r="Q340" s="120"/>
      <c r="R340" s="124"/>
      <c r="S340" s="153"/>
      <c r="T340" s="44" t="s">
        <v>58</v>
      </c>
      <c r="U340" s="44" t="s">
        <v>54</v>
      </c>
      <c r="V340" s="44" t="s">
        <v>79</v>
      </c>
      <c r="W340" s="49" t="s">
        <v>58</v>
      </c>
    </row>
    <row r="341" spans="2:23" x14ac:dyDescent="0.2">
      <c r="B341" s="121"/>
      <c r="C341" s="120"/>
      <c r="D341" s="44" t="s">
        <v>88</v>
      </c>
      <c r="E341" s="122"/>
      <c r="F341" s="123"/>
      <c r="G341" s="45" t="s">
        <v>58</v>
      </c>
      <c r="H341" s="45" t="s">
        <v>58</v>
      </c>
      <c r="I341" s="44"/>
      <c r="J341" s="105" t="s">
        <v>58</v>
      </c>
      <c r="K341" s="44"/>
      <c r="L341" s="44" t="s">
        <v>76</v>
      </c>
      <c r="M341" s="44"/>
      <c r="N341" s="48"/>
      <c r="O341" s="65">
        <v>1.1137999999999999</v>
      </c>
      <c r="P341" s="48" t="s">
        <v>78</v>
      </c>
      <c r="Q341" s="120"/>
      <c r="R341" s="124"/>
      <c r="S341" s="153"/>
      <c r="T341" s="44" t="s">
        <v>58</v>
      </c>
      <c r="U341" s="44" t="s">
        <v>54</v>
      </c>
      <c r="V341" s="44" t="s">
        <v>91</v>
      </c>
      <c r="W341" s="49"/>
    </row>
    <row r="342" spans="2:23" x14ac:dyDescent="0.2">
      <c r="B342" s="121"/>
      <c r="C342" s="120"/>
      <c r="D342" s="44" t="s">
        <v>93</v>
      </c>
      <c r="E342" s="122"/>
      <c r="F342" s="123"/>
      <c r="G342" s="45" t="s">
        <v>58</v>
      </c>
      <c r="H342" s="45" t="s">
        <v>58</v>
      </c>
      <c r="I342" s="44"/>
      <c r="J342" s="105" t="s">
        <v>58</v>
      </c>
      <c r="K342" s="44"/>
      <c r="L342" s="44" t="s">
        <v>76</v>
      </c>
      <c r="M342" s="44"/>
      <c r="N342" s="48"/>
      <c r="O342" s="65">
        <v>1.1137999999999999</v>
      </c>
      <c r="P342" s="48" t="s">
        <v>78</v>
      </c>
      <c r="Q342" s="120"/>
      <c r="R342" s="124"/>
      <c r="S342" s="153"/>
      <c r="T342" s="44" t="s">
        <v>58</v>
      </c>
      <c r="U342" s="44" t="s">
        <v>54</v>
      </c>
      <c r="V342" s="44" t="s">
        <v>91</v>
      </c>
      <c r="W342" s="49"/>
    </row>
    <row r="343" spans="2:23" x14ac:dyDescent="0.2">
      <c r="B343" s="121"/>
      <c r="C343" s="120"/>
      <c r="D343" s="44" t="s">
        <v>95</v>
      </c>
      <c r="E343" s="122"/>
      <c r="F343" s="123"/>
      <c r="G343" s="45" t="s">
        <v>58</v>
      </c>
      <c r="H343" s="45" t="s">
        <v>58</v>
      </c>
      <c r="I343" s="44"/>
      <c r="J343" s="105" t="s">
        <v>58</v>
      </c>
      <c r="K343" s="44"/>
      <c r="L343" s="44" t="s">
        <v>76</v>
      </c>
      <c r="M343" s="44"/>
      <c r="N343" s="48"/>
      <c r="O343" s="65">
        <v>2.1806999999999999</v>
      </c>
      <c r="P343" s="48" t="s">
        <v>78</v>
      </c>
      <c r="Q343" s="120"/>
      <c r="R343" s="124"/>
      <c r="S343" s="153"/>
      <c r="T343" s="44" t="s">
        <v>58</v>
      </c>
      <c r="U343" s="44" t="s">
        <v>54</v>
      </c>
      <c r="V343" s="44" t="s">
        <v>91</v>
      </c>
      <c r="W343" s="49"/>
    </row>
    <row r="344" spans="2:23" x14ac:dyDescent="0.2">
      <c r="B344" s="121"/>
      <c r="C344" s="120"/>
      <c r="D344" s="44" t="s">
        <v>97</v>
      </c>
      <c r="E344" s="122"/>
      <c r="F344" s="123"/>
      <c r="G344" s="45" t="s">
        <v>58</v>
      </c>
      <c r="H344" s="45" t="s">
        <v>58</v>
      </c>
      <c r="I344" s="44"/>
      <c r="J344" s="105" t="s">
        <v>58</v>
      </c>
      <c r="K344" s="44"/>
      <c r="L344" s="44" t="s">
        <v>76</v>
      </c>
      <c r="M344" s="44"/>
      <c r="N344" s="48"/>
      <c r="O344" s="65">
        <v>4.4553000000000003</v>
      </c>
      <c r="P344" s="48" t="s">
        <v>78</v>
      </c>
      <c r="Q344" s="120"/>
      <c r="R344" s="124"/>
      <c r="S344" s="153"/>
      <c r="T344" s="44" t="s">
        <v>58</v>
      </c>
      <c r="U344" s="44" t="s">
        <v>54</v>
      </c>
      <c r="V344" s="44" t="s">
        <v>91</v>
      </c>
      <c r="W344" s="49"/>
    </row>
    <row r="345" spans="2:23" x14ac:dyDescent="0.2">
      <c r="B345" s="121"/>
      <c r="C345" s="120"/>
      <c r="D345" s="44" t="s">
        <v>99</v>
      </c>
      <c r="E345" s="122"/>
      <c r="F345" s="123"/>
      <c r="G345" s="45" t="s">
        <v>58</v>
      </c>
      <c r="H345" s="45" t="s">
        <v>58</v>
      </c>
      <c r="I345" s="44"/>
      <c r="J345" s="105" t="s">
        <v>58</v>
      </c>
      <c r="K345" s="44"/>
      <c r="L345" s="44" t="s">
        <v>76</v>
      </c>
      <c r="M345" s="44"/>
      <c r="N345" s="48"/>
      <c r="O345" s="65">
        <v>12.3576</v>
      </c>
      <c r="P345" s="48" t="s">
        <v>78</v>
      </c>
      <c r="Q345" s="120"/>
      <c r="R345" s="124"/>
      <c r="S345" s="153"/>
      <c r="T345" s="44" t="s">
        <v>58</v>
      </c>
      <c r="U345" s="44" t="s">
        <v>54</v>
      </c>
      <c r="V345" s="44" t="s">
        <v>91</v>
      </c>
      <c r="W345" s="49"/>
    </row>
    <row r="346" spans="2:23" ht="13.5" thickBot="1" x14ac:dyDescent="0.25">
      <c r="B346" s="140"/>
      <c r="C346" s="141"/>
      <c r="D346" s="144" t="s">
        <v>100</v>
      </c>
      <c r="E346" s="142"/>
      <c r="F346" s="142"/>
      <c r="G346" s="145" t="s">
        <v>58</v>
      </c>
      <c r="H346" s="145" t="s">
        <v>58</v>
      </c>
      <c r="I346" s="144"/>
      <c r="J346" s="144" t="s">
        <v>58</v>
      </c>
      <c r="K346" s="144"/>
      <c r="L346" s="144" t="s">
        <v>76</v>
      </c>
      <c r="M346" s="144"/>
      <c r="N346" s="146"/>
      <c r="O346" s="147">
        <v>12.3576</v>
      </c>
      <c r="P346" s="146" t="s">
        <v>78</v>
      </c>
      <c r="Q346" s="141"/>
      <c r="R346" s="143"/>
      <c r="S346" s="154"/>
      <c r="T346" s="51" t="s">
        <v>58</v>
      </c>
      <c r="U346" s="51" t="s">
        <v>54</v>
      </c>
      <c r="V346" s="144" t="s">
        <v>91</v>
      </c>
      <c r="W346" s="148"/>
    </row>
    <row r="347" spans="2:23" ht="15" x14ac:dyDescent="0.2">
      <c r="B347" s="8"/>
      <c r="C347" s="78"/>
      <c r="D347" s="8"/>
      <c r="E347" s="8"/>
      <c r="F347" s="8"/>
      <c r="G347" s="8"/>
      <c r="H347" s="8"/>
      <c r="I347" s="8"/>
      <c r="J347" s="8"/>
    </row>
    <row r="348" spans="2:23" ht="15.75" x14ac:dyDescent="0.25">
      <c r="B348" s="115"/>
      <c r="C348" s="78"/>
      <c r="D348" s="8"/>
      <c r="E348" s="8"/>
      <c r="F348" s="8"/>
      <c r="G348" s="8"/>
      <c r="H348" s="8"/>
      <c r="I348" s="8"/>
      <c r="J348" s="8"/>
    </row>
    <row r="349" spans="2:23" ht="15.75" x14ac:dyDescent="0.25">
      <c r="B349" s="115" t="s">
        <v>288</v>
      </c>
      <c r="C349" s="116"/>
      <c r="D349" s="117"/>
      <c r="E349" s="8"/>
      <c r="F349" s="8"/>
      <c r="G349" s="8"/>
      <c r="H349" s="8"/>
      <c r="I349" s="8"/>
      <c r="J349" s="8"/>
    </row>
    <row r="350" spans="2:23" ht="15" x14ac:dyDescent="0.2">
      <c r="B350" s="8"/>
      <c r="C350" s="78"/>
      <c r="D350" s="8"/>
      <c r="E350" s="8"/>
      <c r="F350" s="8"/>
      <c r="G350" s="8"/>
      <c r="H350" s="8"/>
      <c r="I350" s="8"/>
      <c r="J350" s="8"/>
    </row>
    <row r="351" spans="2:23" ht="15.75" x14ac:dyDescent="0.25">
      <c r="B351" s="115" t="s">
        <v>260</v>
      </c>
      <c r="C351" s="78"/>
      <c r="D351" s="8"/>
      <c r="E351" s="8"/>
      <c r="F351" s="8"/>
      <c r="G351" s="8"/>
      <c r="H351" s="8"/>
      <c r="I351" s="8"/>
      <c r="J351" s="8"/>
    </row>
    <row r="352" spans="2:23" ht="15" x14ac:dyDescent="0.2">
      <c r="B352" s="8"/>
      <c r="C352" s="78"/>
      <c r="D352" s="8"/>
      <c r="E352" s="8"/>
      <c r="F352" s="8"/>
      <c r="G352" s="8"/>
      <c r="H352" s="8"/>
      <c r="I352" s="8"/>
      <c r="J352" s="8"/>
    </row>
    <row r="353" spans="2:10" ht="15.75" x14ac:dyDescent="0.25">
      <c r="B353" s="115" t="s">
        <v>261</v>
      </c>
      <c r="C353" s="78"/>
      <c r="D353" s="8"/>
      <c r="E353" s="8"/>
      <c r="F353" s="8"/>
      <c r="G353" s="8"/>
      <c r="H353" s="8"/>
      <c r="I353" s="8"/>
      <c r="J353" s="8"/>
    </row>
    <row r="354" spans="2:10" ht="15" x14ac:dyDescent="0.2">
      <c r="B354" s="8"/>
      <c r="C354" s="78"/>
      <c r="D354" s="8"/>
      <c r="E354" s="8"/>
      <c r="F354" s="8"/>
      <c r="G354" s="8"/>
      <c r="H354" s="8"/>
      <c r="I354" s="8"/>
      <c r="J354" s="8"/>
    </row>
    <row r="355" spans="2:10" ht="15" x14ac:dyDescent="0.2">
      <c r="B355" s="8"/>
      <c r="C355" s="78"/>
      <c r="D355" s="8"/>
      <c r="E355" s="8"/>
      <c r="F355" s="8"/>
      <c r="G355" s="8"/>
      <c r="H355" s="8"/>
      <c r="I355" s="8"/>
      <c r="J355" s="8"/>
    </row>
    <row r="356" spans="2:10" ht="15" x14ac:dyDescent="0.2">
      <c r="B356" s="8"/>
      <c r="C356" s="78"/>
      <c r="D356" s="8"/>
      <c r="E356" s="8"/>
      <c r="F356" s="8"/>
      <c r="G356" s="8"/>
      <c r="H356" s="8"/>
      <c r="I356" s="8"/>
      <c r="J356" s="8"/>
    </row>
    <row r="357" spans="2:10" ht="15" x14ac:dyDescent="0.2">
      <c r="B357" s="8"/>
      <c r="C357" s="78"/>
      <c r="D357" s="8"/>
      <c r="E357" s="8"/>
      <c r="F357" s="8"/>
      <c r="G357" s="8"/>
      <c r="H357" s="8"/>
      <c r="I357" s="8"/>
      <c r="J357" s="8"/>
    </row>
    <row r="358" spans="2:10" ht="15" x14ac:dyDescent="0.2">
      <c r="B358" s="8"/>
      <c r="C358" s="78"/>
      <c r="D358" s="8"/>
      <c r="E358" s="8"/>
      <c r="F358" s="8"/>
      <c r="G358" s="8"/>
      <c r="H358" s="8"/>
      <c r="I358" s="8"/>
      <c r="J358" s="8"/>
    </row>
    <row r="359" spans="2:10" ht="15" x14ac:dyDescent="0.2">
      <c r="B359" s="8"/>
      <c r="C359" s="78"/>
      <c r="D359" s="8"/>
      <c r="E359" s="8"/>
      <c r="F359" s="8"/>
      <c r="G359" s="8"/>
      <c r="H359" s="8"/>
      <c r="I359" s="8"/>
      <c r="J359" s="8"/>
    </row>
    <row r="360" spans="2:10" ht="15" x14ac:dyDescent="0.2">
      <c r="B360" s="8"/>
      <c r="C360" s="78"/>
      <c r="D360" s="8"/>
      <c r="E360" s="8"/>
      <c r="F360" s="8"/>
      <c r="G360" s="8"/>
      <c r="H360" s="8"/>
      <c r="I360" s="8"/>
      <c r="J360" s="8"/>
    </row>
    <row r="361" spans="2:10" ht="15" x14ac:dyDescent="0.2">
      <c r="B361" s="8"/>
      <c r="C361" s="78"/>
      <c r="D361" s="8"/>
      <c r="E361" s="8"/>
      <c r="F361" s="8"/>
      <c r="G361" s="8"/>
      <c r="H361" s="8"/>
      <c r="I361" s="8"/>
      <c r="J361" s="8"/>
    </row>
    <row r="362" spans="2:10" ht="15" x14ac:dyDescent="0.2">
      <c r="B362" s="8"/>
      <c r="C362" s="78"/>
      <c r="D362" s="8"/>
      <c r="E362" s="8"/>
      <c r="F362" s="8"/>
      <c r="G362" s="8"/>
      <c r="H362" s="8"/>
      <c r="I362" s="8"/>
      <c r="J362" s="8"/>
    </row>
    <row r="363" spans="2:10" ht="15" x14ac:dyDescent="0.2">
      <c r="B363" s="8"/>
      <c r="C363" s="78"/>
      <c r="D363" s="8"/>
      <c r="E363" s="8"/>
      <c r="F363" s="8"/>
      <c r="G363" s="8"/>
      <c r="H363" s="8"/>
      <c r="I363" s="8"/>
      <c r="J363" s="8"/>
    </row>
    <row r="364" spans="2:10" ht="15" x14ac:dyDescent="0.2">
      <c r="B364" s="8"/>
      <c r="C364" s="78"/>
      <c r="D364" s="8"/>
      <c r="E364" s="8"/>
      <c r="F364" s="8"/>
      <c r="G364" s="8"/>
      <c r="H364" s="8"/>
      <c r="I364" s="8"/>
      <c r="J364" s="8"/>
    </row>
    <row r="365" spans="2:10" ht="15" x14ac:dyDescent="0.2">
      <c r="B365" s="8"/>
      <c r="C365" s="78"/>
      <c r="D365" s="8"/>
      <c r="E365" s="8"/>
      <c r="F365" s="8"/>
      <c r="G365" s="8"/>
      <c r="H365" s="8"/>
      <c r="I365" s="8"/>
      <c r="J365" s="8"/>
    </row>
    <row r="366" spans="2:10" ht="15" x14ac:dyDescent="0.2">
      <c r="B366" s="8"/>
      <c r="C366" s="78"/>
      <c r="D366" s="8"/>
      <c r="E366" s="8"/>
      <c r="F366" s="8"/>
      <c r="G366" s="8"/>
      <c r="H366" s="8"/>
      <c r="I366" s="8"/>
      <c r="J366" s="8"/>
    </row>
    <row r="367" spans="2:10" ht="15" x14ac:dyDescent="0.2">
      <c r="B367" s="8"/>
      <c r="C367" s="78"/>
      <c r="D367" s="8"/>
      <c r="E367" s="8"/>
      <c r="F367" s="8"/>
      <c r="G367" s="8"/>
      <c r="H367" s="8"/>
      <c r="I367" s="8"/>
      <c r="J367" s="8"/>
    </row>
    <row r="368" spans="2:10" ht="15" x14ac:dyDescent="0.2">
      <c r="B368" s="8"/>
      <c r="C368" s="78"/>
      <c r="D368" s="8"/>
      <c r="E368" s="8"/>
      <c r="F368" s="8"/>
      <c r="G368" s="8"/>
      <c r="H368" s="8"/>
      <c r="I368" s="8"/>
      <c r="J368" s="8"/>
    </row>
    <row r="369" spans="2:10" ht="15" x14ac:dyDescent="0.2">
      <c r="B369" s="8"/>
      <c r="C369" s="78"/>
      <c r="D369" s="8"/>
      <c r="E369" s="8"/>
      <c r="F369" s="8"/>
      <c r="G369" s="8"/>
      <c r="H369" s="8"/>
      <c r="I369" s="8"/>
      <c r="J369" s="8"/>
    </row>
    <row r="370" spans="2:10" ht="15" x14ac:dyDescent="0.2">
      <c r="B370" s="8"/>
      <c r="C370" s="78"/>
      <c r="D370" s="8"/>
      <c r="E370" s="8"/>
      <c r="F370" s="8"/>
      <c r="G370" s="8"/>
      <c r="H370" s="8"/>
      <c r="I370" s="8"/>
      <c r="J370" s="8"/>
    </row>
    <row r="371" spans="2:10" ht="15" x14ac:dyDescent="0.2">
      <c r="B371" s="8"/>
      <c r="C371" s="78"/>
      <c r="D371" s="8"/>
      <c r="E371" s="8"/>
      <c r="F371" s="8"/>
      <c r="G371" s="8"/>
      <c r="H371" s="8"/>
      <c r="I371" s="8"/>
      <c r="J371" s="8"/>
    </row>
    <row r="372" spans="2:10" ht="15" x14ac:dyDescent="0.2">
      <c r="B372" s="8"/>
      <c r="C372" s="78"/>
      <c r="D372" s="8"/>
      <c r="E372" s="8"/>
      <c r="F372" s="8"/>
      <c r="G372" s="8"/>
      <c r="H372" s="8"/>
      <c r="I372" s="8"/>
      <c r="J372" s="8"/>
    </row>
    <row r="373" spans="2:10" ht="15" x14ac:dyDescent="0.2">
      <c r="B373" s="8"/>
      <c r="C373" s="78"/>
      <c r="D373" s="8"/>
      <c r="E373" s="8"/>
      <c r="F373" s="8"/>
      <c r="G373" s="8"/>
      <c r="H373" s="8"/>
      <c r="I373" s="8"/>
      <c r="J373" s="8"/>
    </row>
    <row r="374" spans="2:10" ht="15" x14ac:dyDescent="0.2">
      <c r="B374" s="8"/>
      <c r="C374" s="78"/>
      <c r="D374" s="8"/>
      <c r="E374" s="8"/>
      <c r="F374" s="8"/>
      <c r="G374" s="8"/>
      <c r="H374" s="8"/>
      <c r="I374" s="8"/>
      <c r="J374" s="8"/>
    </row>
    <row r="375" spans="2:10" ht="15" x14ac:dyDescent="0.2">
      <c r="B375" s="8"/>
      <c r="C375" s="78"/>
      <c r="D375" s="8"/>
      <c r="E375" s="8"/>
      <c r="F375" s="8"/>
      <c r="G375" s="8"/>
      <c r="H375" s="8"/>
      <c r="I375" s="8"/>
      <c r="J375" s="8"/>
    </row>
    <row r="376" spans="2:10" ht="15" x14ac:dyDescent="0.2">
      <c r="B376" s="8"/>
      <c r="C376" s="78"/>
      <c r="D376" s="8"/>
      <c r="E376" s="8"/>
      <c r="F376" s="8"/>
      <c r="G376" s="8"/>
      <c r="H376" s="8"/>
      <c r="I376" s="8"/>
      <c r="J376" s="8"/>
    </row>
    <row r="377" spans="2:10" ht="15" x14ac:dyDescent="0.2">
      <c r="B377" s="8"/>
      <c r="C377" s="8"/>
      <c r="D377" s="8"/>
      <c r="E377" s="8"/>
      <c r="F377" s="8"/>
      <c r="G377" s="8"/>
      <c r="H377" s="8"/>
      <c r="I377" s="8"/>
      <c r="J377" s="8"/>
    </row>
    <row r="378" spans="2:10" ht="15" x14ac:dyDescent="0.2">
      <c r="B378" s="8"/>
      <c r="C378" s="8"/>
      <c r="D378" s="8"/>
      <c r="E378" s="8"/>
      <c r="F378" s="8"/>
      <c r="G378" s="8"/>
      <c r="H378" s="8"/>
      <c r="I378" s="8"/>
      <c r="J378" s="8"/>
    </row>
    <row r="379" spans="2:10" ht="15" x14ac:dyDescent="0.2">
      <c r="B379" s="8"/>
      <c r="C379" s="8"/>
      <c r="D379" s="8"/>
      <c r="E379" s="8"/>
      <c r="F379" s="8"/>
      <c r="G379" s="8"/>
      <c r="H379" s="8"/>
      <c r="I379" s="8"/>
      <c r="J379" s="8"/>
    </row>
    <row r="380" spans="2:10" ht="15" x14ac:dyDescent="0.2">
      <c r="B380" s="8"/>
      <c r="C380" s="8"/>
      <c r="D380" s="8"/>
      <c r="E380" s="8"/>
      <c r="F380" s="8"/>
      <c r="G380" s="8"/>
      <c r="H380" s="8"/>
      <c r="I380" s="8"/>
      <c r="J380" s="8"/>
    </row>
    <row r="381" spans="2:10" ht="15" x14ac:dyDescent="0.2">
      <c r="D381" s="8"/>
      <c r="E381" s="8"/>
      <c r="F381" s="8"/>
      <c r="G381" s="8"/>
      <c r="H381" s="8"/>
      <c r="I381" s="8"/>
      <c r="J381" s="8"/>
    </row>
  </sheetData>
  <sheetProtection formatCells="0" formatColumns="0" formatRows="0"/>
  <mergeCells count="50">
    <mergeCell ref="S318:S327"/>
    <mergeCell ref="S285:S294"/>
    <mergeCell ref="R295:R300"/>
    <mergeCell ref="S301:S310"/>
    <mergeCell ref="R237:R241"/>
    <mergeCell ref="S242:S253"/>
    <mergeCell ref="R254:R261"/>
    <mergeCell ref="R311:R317"/>
    <mergeCell ref="S262:S273"/>
    <mergeCell ref="R274:R284"/>
    <mergeCell ref="S199:S204"/>
    <mergeCell ref="S205:S207"/>
    <mergeCell ref="S208:S210"/>
    <mergeCell ref="R211:R218"/>
    <mergeCell ref="S219:S236"/>
    <mergeCell ref="S137:S148"/>
    <mergeCell ref="S158:S169"/>
    <mergeCell ref="R170:R175"/>
    <mergeCell ref="S182:S191"/>
    <mergeCell ref="R192:R198"/>
    <mergeCell ref="R176:R181"/>
    <mergeCell ref="R100:R106"/>
    <mergeCell ref="S107:S118"/>
    <mergeCell ref="R119:R124"/>
    <mergeCell ref="R125:R130"/>
    <mergeCell ref="R131:R136"/>
    <mergeCell ref="U11:V11"/>
    <mergeCell ref="B10:D10"/>
    <mergeCell ref="E10:I10"/>
    <mergeCell ref="L10:T10"/>
    <mergeCell ref="J11:K11"/>
    <mergeCell ref="B11:D11"/>
    <mergeCell ref="E11:I11"/>
    <mergeCell ref="L11:T11"/>
    <mergeCell ref="R328:R334"/>
    <mergeCell ref="S335:S346"/>
    <mergeCell ref="W12:W13"/>
    <mergeCell ref="J12:J13"/>
    <mergeCell ref="K12:K13"/>
    <mergeCell ref="L12:L13"/>
    <mergeCell ref="U12:U13"/>
    <mergeCell ref="V12:V13"/>
    <mergeCell ref="R52:R59"/>
    <mergeCell ref="R61:R62"/>
    <mergeCell ref="R63:R82"/>
    <mergeCell ref="S84:S99"/>
    <mergeCell ref="R14:R23"/>
    <mergeCell ref="S24:S35"/>
    <mergeCell ref="R36:R41"/>
    <mergeCell ref="S42:S51"/>
  </mergeCells>
  <phoneticPr fontId="10" type="noConversion"/>
  <dataValidations count="7">
    <dataValidation type="list" allowBlank="1" showInputMessage="1" showErrorMessage="1" sqref="WVJ983342:WVJ983361 L65838:L65857 IX65838:IX65857 ST65838:ST65857 ACP65838:ACP65857 AML65838:AML65857 AWH65838:AWH65857 BGD65838:BGD65857 BPZ65838:BPZ65857 BZV65838:BZV65857 CJR65838:CJR65857 CTN65838:CTN65857 DDJ65838:DDJ65857 DNF65838:DNF65857 DXB65838:DXB65857 EGX65838:EGX65857 EQT65838:EQT65857 FAP65838:FAP65857 FKL65838:FKL65857 FUH65838:FUH65857 GED65838:GED65857 GNZ65838:GNZ65857 GXV65838:GXV65857 HHR65838:HHR65857 HRN65838:HRN65857 IBJ65838:IBJ65857 ILF65838:ILF65857 IVB65838:IVB65857 JEX65838:JEX65857 JOT65838:JOT65857 JYP65838:JYP65857 KIL65838:KIL65857 KSH65838:KSH65857 LCD65838:LCD65857 LLZ65838:LLZ65857 LVV65838:LVV65857 MFR65838:MFR65857 MPN65838:MPN65857 MZJ65838:MZJ65857 NJF65838:NJF65857 NTB65838:NTB65857 OCX65838:OCX65857 OMT65838:OMT65857 OWP65838:OWP65857 PGL65838:PGL65857 PQH65838:PQH65857 QAD65838:QAD65857 QJZ65838:QJZ65857 QTV65838:QTV65857 RDR65838:RDR65857 RNN65838:RNN65857 RXJ65838:RXJ65857 SHF65838:SHF65857 SRB65838:SRB65857 TAX65838:TAX65857 TKT65838:TKT65857 TUP65838:TUP65857 UEL65838:UEL65857 UOH65838:UOH65857 UYD65838:UYD65857 VHZ65838:VHZ65857 VRV65838:VRV65857 WBR65838:WBR65857 WLN65838:WLN65857 WVJ65838:WVJ65857 L131374:L131393 IX131374:IX131393 ST131374:ST131393 ACP131374:ACP131393 AML131374:AML131393 AWH131374:AWH131393 BGD131374:BGD131393 BPZ131374:BPZ131393 BZV131374:BZV131393 CJR131374:CJR131393 CTN131374:CTN131393 DDJ131374:DDJ131393 DNF131374:DNF131393 DXB131374:DXB131393 EGX131374:EGX131393 EQT131374:EQT131393 FAP131374:FAP131393 FKL131374:FKL131393 FUH131374:FUH131393 GED131374:GED131393 GNZ131374:GNZ131393 GXV131374:GXV131393 HHR131374:HHR131393 HRN131374:HRN131393 IBJ131374:IBJ131393 ILF131374:ILF131393 IVB131374:IVB131393 JEX131374:JEX131393 JOT131374:JOT131393 JYP131374:JYP131393 KIL131374:KIL131393 KSH131374:KSH131393 LCD131374:LCD131393 LLZ131374:LLZ131393 LVV131374:LVV131393 MFR131374:MFR131393 MPN131374:MPN131393 MZJ131374:MZJ131393 NJF131374:NJF131393 NTB131374:NTB131393 OCX131374:OCX131393 OMT131374:OMT131393 OWP131374:OWP131393 PGL131374:PGL131393 PQH131374:PQH131393 QAD131374:QAD131393 QJZ131374:QJZ131393 QTV131374:QTV131393 RDR131374:RDR131393 RNN131374:RNN131393 RXJ131374:RXJ131393 SHF131374:SHF131393 SRB131374:SRB131393 TAX131374:TAX131393 TKT131374:TKT131393 TUP131374:TUP131393 UEL131374:UEL131393 UOH131374:UOH131393 UYD131374:UYD131393 VHZ131374:VHZ131393 VRV131374:VRV131393 WBR131374:WBR131393 WLN131374:WLN131393 WVJ131374:WVJ131393 L196910:L196929 IX196910:IX196929 ST196910:ST196929 ACP196910:ACP196929 AML196910:AML196929 AWH196910:AWH196929 BGD196910:BGD196929 BPZ196910:BPZ196929 BZV196910:BZV196929 CJR196910:CJR196929 CTN196910:CTN196929 DDJ196910:DDJ196929 DNF196910:DNF196929 DXB196910:DXB196929 EGX196910:EGX196929 EQT196910:EQT196929 FAP196910:FAP196929 FKL196910:FKL196929 FUH196910:FUH196929 GED196910:GED196929 GNZ196910:GNZ196929 GXV196910:GXV196929 HHR196910:HHR196929 HRN196910:HRN196929 IBJ196910:IBJ196929 ILF196910:ILF196929 IVB196910:IVB196929 JEX196910:JEX196929 JOT196910:JOT196929 JYP196910:JYP196929 KIL196910:KIL196929 KSH196910:KSH196929 LCD196910:LCD196929 LLZ196910:LLZ196929 LVV196910:LVV196929 MFR196910:MFR196929 MPN196910:MPN196929 MZJ196910:MZJ196929 NJF196910:NJF196929 NTB196910:NTB196929 OCX196910:OCX196929 OMT196910:OMT196929 OWP196910:OWP196929 PGL196910:PGL196929 PQH196910:PQH196929 QAD196910:QAD196929 QJZ196910:QJZ196929 QTV196910:QTV196929 RDR196910:RDR196929 RNN196910:RNN196929 RXJ196910:RXJ196929 SHF196910:SHF196929 SRB196910:SRB196929 TAX196910:TAX196929 TKT196910:TKT196929 TUP196910:TUP196929 UEL196910:UEL196929 UOH196910:UOH196929 UYD196910:UYD196929 VHZ196910:VHZ196929 VRV196910:VRV196929 WBR196910:WBR196929 WLN196910:WLN196929 WVJ196910:WVJ196929 L262446:L262465 IX262446:IX262465 ST262446:ST262465 ACP262446:ACP262465 AML262446:AML262465 AWH262446:AWH262465 BGD262446:BGD262465 BPZ262446:BPZ262465 BZV262446:BZV262465 CJR262446:CJR262465 CTN262446:CTN262465 DDJ262446:DDJ262465 DNF262446:DNF262465 DXB262446:DXB262465 EGX262446:EGX262465 EQT262446:EQT262465 FAP262446:FAP262465 FKL262446:FKL262465 FUH262446:FUH262465 GED262446:GED262465 GNZ262446:GNZ262465 GXV262446:GXV262465 HHR262446:HHR262465 HRN262446:HRN262465 IBJ262446:IBJ262465 ILF262446:ILF262465 IVB262446:IVB262465 JEX262446:JEX262465 JOT262446:JOT262465 JYP262446:JYP262465 KIL262446:KIL262465 KSH262446:KSH262465 LCD262446:LCD262465 LLZ262446:LLZ262465 LVV262446:LVV262465 MFR262446:MFR262465 MPN262446:MPN262465 MZJ262446:MZJ262465 NJF262446:NJF262465 NTB262446:NTB262465 OCX262446:OCX262465 OMT262446:OMT262465 OWP262446:OWP262465 PGL262446:PGL262465 PQH262446:PQH262465 QAD262446:QAD262465 QJZ262446:QJZ262465 QTV262446:QTV262465 RDR262446:RDR262465 RNN262446:RNN262465 RXJ262446:RXJ262465 SHF262446:SHF262465 SRB262446:SRB262465 TAX262446:TAX262465 TKT262446:TKT262465 TUP262446:TUP262465 UEL262446:UEL262465 UOH262446:UOH262465 UYD262446:UYD262465 VHZ262446:VHZ262465 VRV262446:VRV262465 WBR262446:WBR262465 WLN262446:WLN262465 WVJ262446:WVJ262465 L327982:L328001 IX327982:IX328001 ST327982:ST328001 ACP327982:ACP328001 AML327982:AML328001 AWH327982:AWH328001 BGD327982:BGD328001 BPZ327982:BPZ328001 BZV327982:BZV328001 CJR327982:CJR328001 CTN327982:CTN328001 DDJ327982:DDJ328001 DNF327982:DNF328001 DXB327982:DXB328001 EGX327982:EGX328001 EQT327982:EQT328001 FAP327982:FAP328001 FKL327982:FKL328001 FUH327982:FUH328001 GED327982:GED328001 GNZ327982:GNZ328001 GXV327982:GXV328001 HHR327982:HHR328001 HRN327982:HRN328001 IBJ327982:IBJ328001 ILF327982:ILF328001 IVB327982:IVB328001 JEX327982:JEX328001 JOT327982:JOT328001 JYP327982:JYP328001 KIL327982:KIL328001 KSH327982:KSH328001 LCD327982:LCD328001 LLZ327982:LLZ328001 LVV327982:LVV328001 MFR327982:MFR328001 MPN327982:MPN328001 MZJ327982:MZJ328001 NJF327982:NJF328001 NTB327982:NTB328001 OCX327982:OCX328001 OMT327982:OMT328001 OWP327982:OWP328001 PGL327982:PGL328001 PQH327982:PQH328001 QAD327982:QAD328001 QJZ327982:QJZ328001 QTV327982:QTV328001 RDR327982:RDR328001 RNN327982:RNN328001 RXJ327982:RXJ328001 SHF327982:SHF328001 SRB327982:SRB328001 TAX327982:TAX328001 TKT327982:TKT328001 TUP327982:TUP328001 UEL327982:UEL328001 UOH327982:UOH328001 UYD327982:UYD328001 VHZ327982:VHZ328001 VRV327982:VRV328001 WBR327982:WBR328001 WLN327982:WLN328001 WVJ327982:WVJ328001 L393518:L393537 IX393518:IX393537 ST393518:ST393537 ACP393518:ACP393537 AML393518:AML393537 AWH393518:AWH393537 BGD393518:BGD393537 BPZ393518:BPZ393537 BZV393518:BZV393537 CJR393518:CJR393537 CTN393518:CTN393537 DDJ393518:DDJ393537 DNF393518:DNF393537 DXB393518:DXB393537 EGX393518:EGX393537 EQT393518:EQT393537 FAP393518:FAP393537 FKL393518:FKL393537 FUH393518:FUH393537 GED393518:GED393537 GNZ393518:GNZ393537 GXV393518:GXV393537 HHR393518:HHR393537 HRN393518:HRN393537 IBJ393518:IBJ393537 ILF393518:ILF393537 IVB393518:IVB393537 JEX393518:JEX393537 JOT393518:JOT393537 JYP393518:JYP393537 KIL393518:KIL393537 KSH393518:KSH393537 LCD393518:LCD393537 LLZ393518:LLZ393537 LVV393518:LVV393537 MFR393518:MFR393537 MPN393518:MPN393537 MZJ393518:MZJ393537 NJF393518:NJF393537 NTB393518:NTB393537 OCX393518:OCX393537 OMT393518:OMT393537 OWP393518:OWP393537 PGL393518:PGL393537 PQH393518:PQH393537 QAD393518:QAD393537 QJZ393518:QJZ393537 QTV393518:QTV393537 RDR393518:RDR393537 RNN393518:RNN393537 RXJ393518:RXJ393537 SHF393518:SHF393537 SRB393518:SRB393537 TAX393518:TAX393537 TKT393518:TKT393537 TUP393518:TUP393537 UEL393518:UEL393537 UOH393518:UOH393537 UYD393518:UYD393537 VHZ393518:VHZ393537 VRV393518:VRV393537 WBR393518:WBR393537 WLN393518:WLN393537 WVJ393518:WVJ393537 L459054:L459073 IX459054:IX459073 ST459054:ST459073 ACP459054:ACP459073 AML459054:AML459073 AWH459054:AWH459073 BGD459054:BGD459073 BPZ459054:BPZ459073 BZV459054:BZV459073 CJR459054:CJR459073 CTN459054:CTN459073 DDJ459054:DDJ459073 DNF459054:DNF459073 DXB459054:DXB459073 EGX459054:EGX459073 EQT459054:EQT459073 FAP459054:FAP459073 FKL459054:FKL459073 FUH459054:FUH459073 GED459054:GED459073 GNZ459054:GNZ459073 GXV459054:GXV459073 HHR459054:HHR459073 HRN459054:HRN459073 IBJ459054:IBJ459073 ILF459054:ILF459073 IVB459054:IVB459073 JEX459054:JEX459073 JOT459054:JOT459073 JYP459054:JYP459073 KIL459054:KIL459073 KSH459054:KSH459073 LCD459054:LCD459073 LLZ459054:LLZ459073 LVV459054:LVV459073 MFR459054:MFR459073 MPN459054:MPN459073 MZJ459054:MZJ459073 NJF459054:NJF459073 NTB459054:NTB459073 OCX459054:OCX459073 OMT459054:OMT459073 OWP459054:OWP459073 PGL459054:PGL459073 PQH459054:PQH459073 QAD459054:QAD459073 QJZ459054:QJZ459073 QTV459054:QTV459073 RDR459054:RDR459073 RNN459054:RNN459073 RXJ459054:RXJ459073 SHF459054:SHF459073 SRB459054:SRB459073 TAX459054:TAX459073 TKT459054:TKT459073 TUP459054:TUP459073 UEL459054:UEL459073 UOH459054:UOH459073 UYD459054:UYD459073 VHZ459054:VHZ459073 VRV459054:VRV459073 WBR459054:WBR459073 WLN459054:WLN459073 WVJ459054:WVJ459073 L524590:L524609 IX524590:IX524609 ST524590:ST524609 ACP524590:ACP524609 AML524590:AML524609 AWH524590:AWH524609 BGD524590:BGD524609 BPZ524590:BPZ524609 BZV524590:BZV524609 CJR524590:CJR524609 CTN524590:CTN524609 DDJ524590:DDJ524609 DNF524590:DNF524609 DXB524590:DXB524609 EGX524590:EGX524609 EQT524590:EQT524609 FAP524590:FAP524609 FKL524590:FKL524609 FUH524590:FUH524609 GED524590:GED524609 GNZ524590:GNZ524609 GXV524590:GXV524609 HHR524590:HHR524609 HRN524590:HRN524609 IBJ524590:IBJ524609 ILF524590:ILF524609 IVB524590:IVB524609 JEX524590:JEX524609 JOT524590:JOT524609 JYP524590:JYP524609 KIL524590:KIL524609 KSH524590:KSH524609 LCD524590:LCD524609 LLZ524590:LLZ524609 LVV524590:LVV524609 MFR524590:MFR524609 MPN524590:MPN524609 MZJ524590:MZJ524609 NJF524590:NJF524609 NTB524590:NTB524609 OCX524590:OCX524609 OMT524590:OMT524609 OWP524590:OWP524609 PGL524590:PGL524609 PQH524590:PQH524609 QAD524590:QAD524609 QJZ524590:QJZ524609 QTV524590:QTV524609 RDR524590:RDR524609 RNN524590:RNN524609 RXJ524590:RXJ524609 SHF524590:SHF524609 SRB524590:SRB524609 TAX524590:TAX524609 TKT524590:TKT524609 TUP524590:TUP524609 UEL524590:UEL524609 UOH524590:UOH524609 UYD524590:UYD524609 VHZ524590:VHZ524609 VRV524590:VRV524609 WBR524590:WBR524609 WLN524590:WLN524609 WVJ524590:WVJ524609 L590126:L590145 IX590126:IX590145 ST590126:ST590145 ACP590126:ACP590145 AML590126:AML590145 AWH590126:AWH590145 BGD590126:BGD590145 BPZ590126:BPZ590145 BZV590126:BZV590145 CJR590126:CJR590145 CTN590126:CTN590145 DDJ590126:DDJ590145 DNF590126:DNF590145 DXB590126:DXB590145 EGX590126:EGX590145 EQT590126:EQT590145 FAP590126:FAP590145 FKL590126:FKL590145 FUH590126:FUH590145 GED590126:GED590145 GNZ590126:GNZ590145 GXV590126:GXV590145 HHR590126:HHR590145 HRN590126:HRN590145 IBJ590126:IBJ590145 ILF590126:ILF590145 IVB590126:IVB590145 JEX590126:JEX590145 JOT590126:JOT590145 JYP590126:JYP590145 KIL590126:KIL590145 KSH590126:KSH590145 LCD590126:LCD590145 LLZ590126:LLZ590145 LVV590126:LVV590145 MFR590126:MFR590145 MPN590126:MPN590145 MZJ590126:MZJ590145 NJF590126:NJF590145 NTB590126:NTB590145 OCX590126:OCX590145 OMT590126:OMT590145 OWP590126:OWP590145 PGL590126:PGL590145 PQH590126:PQH590145 QAD590126:QAD590145 QJZ590126:QJZ590145 QTV590126:QTV590145 RDR590126:RDR590145 RNN590126:RNN590145 RXJ590126:RXJ590145 SHF590126:SHF590145 SRB590126:SRB590145 TAX590126:TAX590145 TKT590126:TKT590145 TUP590126:TUP590145 UEL590126:UEL590145 UOH590126:UOH590145 UYD590126:UYD590145 VHZ590126:VHZ590145 VRV590126:VRV590145 WBR590126:WBR590145 WLN590126:WLN590145 WVJ590126:WVJ590145 L655662:L655681 IX655662:IX655681 ST655662:ST655681 ACP655662:ACP655681 AML655662:AML655681 AWH655662:AWH655681 BGD655662:BGD655681 BPZ655662:BPZ655681 BZV655662:BZV655681 CJR655662:CJR655681 CTN655662:CTN655681 DDJ655662:DDJ655681 DNF655662:DNF655681 DXB655662:DXB655681 EGX655662:EGX655681 EQT655662:EQT655681 FAP655662:FAP655681 FKL655662:FKL655681 FUH655662:FUH655681 GED655662:GED655681 GNZ655662:GNZ655681 GXV655662:GXV655681 HHR655662:HHR655681 HRN655662:HRN655681 IBJ655662:IBJ655681 ILF655662:ILF655681 IVB655662:IVB655681 JEX655662:JEX655681 JOT655662:JOT655681 JYP655662:JYP655681 KIL655662:KIL655681 KSH655662:KSH655681 LCD655662:LCD655681 LLZ655662:LLZ655681 LVV655662:LVV655681 MFR655662:MFR655681 MPN655662:MPN655681 MZJ655662:MZJ655681 NJF655662:NJF655681 NTB655662:NTB655681 OCX655662:OCX655681 OMT655662:OMT655681 OWP655662:OWP655681 PGL655662:PGL655681 PQH655662:PQH655681 QAD655662:QAD655681 QJZ655662:QJZ655681 QTV655662:QTV655681 RDR655662:RDR655681 RNN655662:RNN655681 RXJ655662:RXJ655681 SHF655662:SHF655681 SRB655662:SRB655681 TAX655662:TAX655681 TKT655662:TKT655681 TUP655662:TUP655681 UEL655662:UEL655681 UOH655662:UOH655681 UYD655662:UYD655681 VHZ655662:VHZ655681 VRV655662:VRV655681 WBR655662:WBR655681 WLN655662:WLN655681 WVJ655662:WVJ655681 L721198:L721217 IX721198:IX721217 ST721198:ST721217 ACP721198:ACP721217 AML721198:AML721217 AWH721198:AWH721217 BGD721198:BGD721217 BPZ721198:BPZ721217 BZV721198:BZV721217 CJR721198:CJR721217 CTN721198:CTN721217 DDJ721198:DDJ721217 DNF721198:DNF721217 DXB721198:DXB721217 EGX721198:EGX721217 EQT721198:EQT721217 FAP721198:FAP721217 FKL721198:FKL721217 FUH721198:FUH721217 GED721198:GED721217 GNZ721198:GNZ721217 GXV721198:GXV721217 HHR721198:HHR721217 HRN721198:HRN721217 IBJ721198:IBJ721217 ILF721198:ILF721217 IVB721198:IVB721217 JEX721198:JEX721217 JOT721198:JOT721217 JYP721198:JYP721217 KIL721198:KIL721217 KSH721198:KSH721217 LCD721198:LCD721217 LLZ721198:LLZ721217 LVV721198:LVV721217 MFR721198:MFR721217 MPN721198:MPN721217 MZJ721198:MZJ721217 NJF721198:NJF721217 NTB721198:NTB721217 OCX721198:OCX721217 OMT721198:OMT721217 OWP721198:OWP721217 PGL721198:PGL721217 PQH721198:PQH721217 QAD721198:QAD721217 QJZ721198:QJZ721217 QTV721198:QTV721217 RDR721198:RDR721217 RNN721198:RNN721217 RXJ721198:RXJ721217 SHF721198:SHF721217 SRB721198:SRB721217 TAX721198:TAX721217 TKT721198:TKT721217 TUP721198:TUP721217 UEL721198:UEL721217 UOH721198:UOH721217 UYD721198:UYD721217 VHZ721198:VHZ721217 VRV721198:VRV721217 WBR721198:WBR721217 WLN721198:WLN721217 WVJ721198:WVJ721217 L786734:L786753 IX786734:IX786753 ST786734:ST786753 ACP786734:ACP786753 AML786734:AML786753 AWH786734:AWH786753 BGD786734:BGD786753 BPZ786734:BPZ786753 BZV786734:BZV786753 CJR786734:CJR786753 CTN786734:CTN786753 DDJ786734:DDJ786753 DNF786734:DNF786753 DXB786734:DXB786753 EGX786734:EGX786753 EQT786734:EQT786753 FAP786734:FAP786753 FKL786734:FKL786753 FUH786734:FUH786753 GED786734:GED786753 GNZ786734:GNZ786753 GXV786734:GXV786753 HHR786734:HHR786753 HRN786734:HRN786753 IBJ786734:IBJ786753 ILF786734:ILF786753 IVB786734:IVB786753 JEX786734:JEX786753 JOT786734:JOT786753 JYP786734:JYP786753 KIL786734:KIL786753 KSH786734:KSH786753 LCD786734:LCD786753 LLZ786734:LLZ786753 LVV786734:LVV786753 MFR786734:MFR786753 MPN786734:MPN786753 MZJ786734:MZJ786753 NJF786734:NJF786753 NTB786734:NTB786753 OCX786734:OCX786753 OMT786734:OMT786753 OWP786734:OWP786753 PGL786734:PGL786753 PQH786734:PQH786753 QAD786734:QAD786753 QJZ786734:QJZ786753 QTV786734:QTV786753 RDR786734:RDR786753 RNN786734:RNN786753 RXJ786734:RXJ786753 SHF786734:SHF786753 SRB786734:SRB786753 TAX786734:TAX786753 TKT786734:TKT786753 TUP786734:TUP786753 UEL786734:UEL786753 UOH786734:UOH786753 UYD786734:UYD786753 VHZ786734:VHZ786753 VRV786734:VRV786753 WBR786734:WBR786753 WLN786734:WLN786753 WVJ786734:WVJ786753 L852270:L852289 IX852270:IX852289 ST852270:ST852289 ACP852270:ACP852289 AML852270:AML852289 AWH852270:AWH852289 BGD852270:BGD852289 BPZ852270:BPZ852289 BZV852270:BZV852289 CJR852270:CJR852289 CTN852270:CTN852289 DDJ852270:DDJ852289 DNF852270:DNF852289 DXB852270:DXB852289 EGX852270:EGX852289 EQT852270:EQT852289 FAP852270:FAP852289 FKL852270:FKL852289 FUH852270:FUH852289 GED852270:GED852289 GNZ852270:GNZ852289 GXV852270:GXV852289 HHR852270:HHR852289 HRN852270:HRN852289 IBJ852270:IBJ852289 ILF852270:ILF852289 IVB852270:IVB852289 JEX852270:JEX852289 JOT852270:JOT852289 JYP852270:JYP852289 KIL852270:KIL852289 KSH852270:KSH852289 LCD852270:LCD852289 LLZ852270:LLZ852289 LVV852270:LVV852289 MFR852270:MFR852289 MPN852270:MPN852289 MZJ852270:MZJ852289 NJF852270:NJF852289 NTB852270:NTB852289 OCX852270:OCX852289 OMT852270:OMT852289 OWP852270:OWP852289 PGL852270:PGL852289 PQH852270:PQH852289 QAD852270:QAD852289 QJZ852270:QJZ852289 QTV852270:QTV852289 RDR852270:RDR852289 RNN852270:RNN852289 RXJ852270:RXJ852289 SHF852270:SHF852289 SRB852270:SRB852289 TAX852270:TAX852289 TKT852270:TKT852289 TUP852270:TUP852289 UEL852270:UEL852289 UOH852270:UOH852289 UYD852270:UYD852289 VHZ852270:VHZ852289 VRV852270:VRV852289 WBR852270:WBR852289 WLN852270:WLN852289 WVJ852270:WVJ852289 L917806:L917825 IX917806:IX917825 ST917806:ST917825 ACP917806:ACP917825 AML917806:AML917825 AWH917806:AWH917825 BGD917806:BGD917825 BPZ917806:BPZ917825 BZV917806:BZV917825 CJR917806:CJR917825 CTN917806:CTN917825 DDJ917806:DDJ917825 DNF917806:DNF917825 DXB917806:DXB917825 EGX917806:EGX917825 EQT917806:EQT917825 FAP917806:FAP917825 FKL917806:FKL917825 FUH917806:FUH917825 GED917806:GED917825 GNZ917806:GNZ917825 GXV917806:GXV917825 HHR917806:HHR917825 HRN917806:HRN917825 IBJ917806:IBJ917825 ILF917806:ILF917825 IVB917806:IVB917825 JEX917806:JEX917825 JOT917806:JOT917825 JYP917806:JYP917825 KIL917806:KIL917825 KSH917806:KSH917825 LCD917806:LCD917825 LLZ917806:LLZ917825 LVV917806:LVV917825 MFR917806:MFR917825 MPN917806:MPN917825 MZJ917806:MZJ917825 NJF917806:NJF917825 NTB917806:NTB917825 OCX917806:OCX917825 OMT917806:OMT917825 OWP917806:OWP917825 PGL917806:PGL917825 PQH917806:PQH917825 QAD917806:QAD917825 QJZ917806:QJZ917825 QTV917806:QTV917825 RDR917806:RDR917825 RNN917806:RNN917825 RXJ917806:RXJ917825 SHF917806:SHF917825 SRB917806:SRB917825 TAX917806:TAX917825 TKT917806:TKT917825 TUP917806:TUP917825 UEL917806:UEL917825 UOH917806:UOH917825 UYD917806:UYD917825 VHZ917806:VHZ917825 VRV917806:VRV917825 WBR917806:WBR917825 WLN917806:WLN917825 WVJ917806:WVJ917825 L983342:L983361 IX983342:IX983361 ST983342:ST983361 ACP983342:ACP983361 AML983342:AML983361 AWH983342:AWH983361 BGD983342:BGD983361 BPZ983342:BPZ983361 BZV983342:BZV983361 CJR983342:CJR983361 CTN983342:CTN983361 DDJ983342:DDJ983361 DNF983342:DNF983361 DXB983342:DXB983361 EGX983342:EGX983361 EQT983342:EQT983361 FAP983342:FAP983361 FKL983342:FKL983361 FUH983342:FUH983361 GED983342:GED983361 GNZ983342:GNZ983361 GXV983342:GXV983361 HHR983342:HHR983361 HRN983342:HRN983361 IBJ983342:IBJ983361 ILF983342:ILF983361 IVB983342:IVB983361 JEX983342:JEX983361 JOT983342:JOT983361 JYP983342:JYP983361 KIL983342:KIL983361 KSH983342:KSH983361 LCD983342:LCD983361 LLZ983342:LLZ983361 LVV983342:LVV983361 MFR983342:MFR983361 MPN983342:MPN983361 MZJ983342:MZJ983361 NJF983342:NJF983361 NTB983342:NTB983361 OCX983342:OCX983361 OMT983342:OMT983361 OWP983342:OWP983361 PGL983342:PGL983361 PQH983342:PQH983361 QAD983342:QAD983361 QJZ983342:QJZ983361 QTV983342:QTV983361 RDR983342:RDR983361 RNN983342:RNN983361 RXJ983342:RXJ983361 SHF983342:SHF983361 SRB983342:SRB983361 TAX983342:TAX983361 TKT983342:TKT983361 TUP983342:TUP983361 UEL983342:UEL983361 UOH983342:UOH983361 UYD983342:UYD983361 VHZ983342:VHZ983361 VRV983342:VRV983361 WBR983342:WBR983361 WLN983342:WLN983361 WVJ31:WVJ32 IX31:IX32 ST31:ST32 ACP31:ACP32 AML31:AML32 AWH31:AWH32 BGD31:BGD32 BPZ31:BPZ32 BZV31:BZV32 CJR31:CJR32 CTN31:CTN32 DDJ31:DDJ32 DNF31:DNF32 DXB31:DXB32 EGX31:EGX32 EQT31:EQT32 FAP31:FAP32 FKL31:FKL32 FUH31:FUH32 GED31:GED32 GNZ31:GNZ32 GXV31:GXV32 HHR31:HHR32 HRN31:HRN32 IBJ31:IBJ32 ILF31:ILF32 IVB31:IVB32 JEX31:JEX32 JOT31:JOT32 JYP31:JYP32 KIL31:KIL32 KSH31:KSH32 LCD31:LCD32 LLZ31:LLZ32 LVV31:LVV32 MFR31:MFR32 MPN31:MPN32 MZJ31:MZJ32 NJF31:NJF32 NTB31:NTB32 OCX31:OCX32 OMT31:OMT32 OWP31:OWP32 PGL31:PGL32 PQH31:PQH32 QAD31:QAD32 QJZ31:QJZ32 QTV31:QTV32 RDR31:RDR32 RNN31:RNN32 RXJ31:RXJ32 SHF31:SHF32 SRB31:SRB32 TAX31:TAX32 TKT31:TKT32 TUP31:TUP32 UEL31:UEL32 UOH31:UOH32 UYD31:UYD32 VHZ31:VHZ32 VRV31:VRV32 WBR31:WBR32 WLN31:WLN32 ST35:ST327 ACP35:ACP327 AML35:AML327 AWH35:AWH327 BGD35:BGD327 BPZ35:BPZ327 BZV35:BZV327 CJR35:CJR327 CTN35:CTN327 DDJ35:DDJ327 DNF35:DNF327 DXB35:DXB327 EGX35:EGX327 EQT35:EQT327 FAP35:FAP327 FKL35:FKL327 FUH35:FUH327 GED35:GED327 GNZ35:GNZ327 GXV35:GXV327 HHR35:HHR327 HRN35:HRN327 IBJ35:IBJ327 ILF35:ILF327 IVB35:IVB327 JEX35:JEX327 JOT35:JOT327 JYP35:JYP327 KIL35:KIL327 KSH35:KSH327 LCD35:LCD327 LLZ35:LLZ327 LVV35:LVV327 MFR35:MFR327 MPN35:MPN327 MZJ35:MZJ327 NJF35:NJF327 NTB35:NTB327 OCX35:OCX327 OMT35:OMT327 OWP35:OWP327 PGL35:PGL327 PQH35:PQH327 QAD35:QAD327 QJZ35:QJZ327 QTV35:QTV327 RDR35:RDR327 RNN35:RNN327 RXJ35:RXJ327 SHF35:SHF327 SRB35:SRB327 TAX35:TAX327 TKT35:TKT327 TUP35:TUP327 UEL35:UEL327 UOH35:UOH327 UYD35:UYD327 VHZ35:VHZ327 VRV35:VRV327 WBR35:WBR327 WLN35:WLN327 WVJ35:WVJ327 IX35:IX327 L14:L346" xr:uid="{8822BE85-9EB5-43E8-9C8C-DFD600AB3373}">
      <formula1>"Fixed price, Variable price, Combination"</formula1>
    </dataValidation>
    <dataValidation type="list" allowBlank="1" showInputMessage="1" showErrorMessage="1" sqref="WVU983342:WVU983361 U65838:U65857 JI65838:JI65857 TE65838:TE65857 ADA65838:ADA65857 AMW65838:AMW65857 AWS65838:AWS65857 BGO65838:BGO65857 BQK65838:BQK65857 CAG65838:CAG65857 CKC65838:CKC65857 CTY65838:CTY65857 DDU65838:DDU65857 DNQ65838:DNQ65857 DXM65838:DXM65857 EHI65838:EHI65857 ERE65838:ERE65857 FBA65838:FBA65857 FKW65838:FKW65857 FUS65838:FUS65857 GEO65838:GEO65857 GOK65838:GOK65857 GYG65838:GYG65857 HIC65838:HIC65857 HRY65838:HRY65857 IBU65838:IBU65857 ILQ65838:ILQ65857 IVM65838:IVM65857 JFI65838:JFI65857 JPE65838:JPE65857 JZA65838:JZA65857 KIW65838:KIW65857 KSS65838:KSS65857 LCO65838:LCO65857 LMK65838:LMK65857 LWG65838:LWG65857 MGC65838:MGC65857 MPY65838:MPY65857 MZU65838:MZU65857 NJQ65838:NJQ65857 NTM65838:NTM65857 ODI65838:ODI65857 ONE65838:ONE65857 OXA65838:OXA65857 PGW65838:PGW65857 PQS65838:PQS65857 QAO65838:QAO65857 QKK65838:QKK65857 QUG65838:QUG65857 REC65838:REC65857 RNY65838:RNY65857 RXU65838:RXU65857 SHQ65838:SHQ65857 SRM65838:SRM65857 TBI65838:TBI65857 TLE65838:TLE65857 TVA65838:TVA65857 UEW65838:UEW65857 UOS65838:UOS65857 UYO65838:UYO65857 VIK65838:VIK65857 VSG65838:VSG65857 WCC65838:WCC65857 WLY65838:WLY65857 WVU65838:WVU65857 U131374:U131393 JI131374:JI131393 TE131374:TE131393 ADA131374:ADA131393 AMW131374:AMW131393 AWS131374:AWS131393 BGO131374:BGO131393 BQK131374:BQK131393 CAG131374:CAG131393 CKC131374:CKC131393 CTY131374:CTY131393 DDU131374:DDU131393 DNQ131374:DNQ131393 DXM131374:DXM131393 EHI131374:EHI131393 ERE131374:ERE131393 FBA131374:FBA131393 FKW131374:FKW131393 FUS131374:FUS131393 GEO131374:GEO131393 GOK131374:GOK131393 GYG131374:GYG131393 HIC131374:HIC131393 HRY131374:HRY131393 IBU131374:IBU131393 ILQ131374:ILQ131393 IVM131374:IVM131393 JFI131374:JFI131393 JPE131374:JPE131393 JZA131374:JZA131393 KIW131374:KIW131393 KSS131374:KSS131393 LCO131374:LCO131393 LMK131374:LMK131393 LWG131374:LWG131393 MGC131374:MGC131393 MPY131374:MPY131393 MZU131374:MZU131393 NJQ131374:NJQ131393 NTM131374:NTM131393 ODI131374:ODI131393 ONE131374:ONE131393 OXA131374:OXA131393 PGW131374:PGW131393 PQS131374:PQS131393 QAO131374:QAO131393 QKK131374:QKK131393 QUG131374:QUG131393 REC131374:REC131393 RNY131374:RNY131393 RXU131374:RXU131393 SHQ131374:SHQ131393 SRM131374:SRM131393 TBI131374:TBI131393 TLE131374:TLE131393 TVA131374:TVA131393 UEW131374:UEW131393 UOS131374:UOS131393 UYO131374:UYO131393 VIK131374:VIK131393 VSG131374:VSG131393 WCC131374:WCC131393 WLY131374:WLY131393 WVU131374:WVU131393 U196910:U196929 JI196910:JI196929 TE196910:TE196929 ADA196910:ADA196929 AMW196910:AMW196929 AWS196910:AWS196929 BGO196910:BGO196929 BQK196910:BQK196929 CAG196910:CAG196929 CKC196910:CKC196929 CTY196910:CTY196929 DDU196910:DDU196929 DNQ196910:DNQ196929 DXM196910:DXM196929 EHI196910:EHI196929 ERE196910:ERE196929 FBA196910:FBA196929 FKW196910:FKW196929 FUS196910:FUS196929 GEO196910:GEO196929 GOK196910:GOK196929 GYG196910:GYG196929 HIC196910:HIC196929 HRY196910:HRY196929 IBU196910:IBU196929 ILQ196910:ILQ196929 IVM196910:IVM196929 JFI196910:JFI196929 JPE196910:JPE196929 JZA196910:JZA196929 KIW196910:KIW196929 KSS196910:KSS196929 LCO196910:LCO196929 LMK196910:LMK196929 LWG196910:LWG196929 MGC196910:MGC196929 MPY196910:MPY196929 MZU196910:MZU196929 NJQ196910:NJQ196929 NTM196910:NTM196929 ODI196910:ODI196929 ONE196910:ONE196929 OXA196910:OXA196929 PGW196910:PGW196929 PQS196910:PQS196929 QAO196910:QAO196929 QKK196910:QKK196929 QUG196910:QUG196929 REC196910:REC196929 RNY196910:RNY196929 RXU196910:RXU196929 SHQ196910:SHQ196929 SRM196910:SRM196929 TBI196910:TBI196929 TLE196910:TLE196929 TVA196910:TVA196929 UEW196910:UEW196929 UOS196910:UOS196929 UYO196910:UYO196929 VIK196910:VIK196929 VSG196910:VSG196929 WCC196910:WCC196929 WLY196910:WLY196929 WVU196910:WVU196929 U262446:U262465 JI262446:JI262465 TE262446:TE262465 ADA262446:ADA262465 AMW262446:AMW262465 AWS262446:AWS262465 BGO262446:BGO262465 BQK262446:BQK262465 CAG262446:CAG262465 CKC262446:CKC262465 CTY262446:CTY262465 DDU262446:DDU262465 DNQ262446:DNQ262465 DXM262446:DXM262465 EHI262446:EHI262465 ERE262446:ERE262465 FBA262446:FBA262465 FKW262446:FKW262465 FUS262446:FUS262465 GEO262446:GEO262465 GOK262446:GOK262465 GYG262446:GYG262465 HIC262446:HIC262465 HRY262446:HRY262465 IBU262446:IBU262465 ILQ262446:ILQ262465 IVM262446:IVM262465 JFI262446:JFI262465 JPE262446:JPE262465 JZA262446:JZA262465 KIW262446:KIW262465 KSS262446:KSS262465 LCO262446:LCO262465 LMK262446:LMK262465 LWG262446:LWG262465 MGC262446:MGC262465 MPY262446:MPY262465 MZU262446:MZU262465 NJQ262446:NJQ262465 NTM262446:NTM262465 ODI262446:ODI262465 ONE262446:ONE262465 OXA262446:OXA262465 PGW262446:PGW262465 PQS262446:PQS262465 QAO262446:QAO262465 QKK262446:QKK262465 QUG262446:QUG262465 REC262446:REC262465 RNY262446:RNY262465 RXU262446:RXU262465 SHQ262446:SHQ262465 SRM262446:SRM262465 TBI262446:TBI262465 TLE262446:TLE262465 TVA262446:TVA262465 UEW262446:UEW262465 UOS262446:UOS262465 UYO262446:UYO262465 VIK262446:VIK262465 VSG262446:VSG262465 WCC262446:WCC262465 WLY262446:WLY262465 WVU262446:WVU262465 U327982:U328001 JI327982:JI328001 TE327982:TE328001 ADA327982:ADA328001 AMW327982:AMW328001 AWS327982:AWS328001 BGO327982:BGO328001 BQK327982:BQK328001 CAG327982:CAG328001 CKC327982:CKC328001 CTY327982:CTY328001 DDU327982:DDU328001 DNQ327982:DNQ328001 DXM327982:DXM328001 EHI327982:EHI328001 ERE327982:ERE328001 FBA327982:FBA328001 FKW327982:FKW328001 FUS327982:FUS328001 GEO327982:GEO328001 GOK327982:GOK328001 GYG327982:GYG328001 HIC327982:HIC328001 HRY327982:HRY328001 IBU327982:IBU328001 ILQ327982:ILQ328001 IVM327982:IVM328001 JFI327982:JFI328001 JPE327982:JPE328001 JZA327982:JZA328001 KIW327982:KIW328001 KSS327982:KSS328001 LCO327982:LCO328001 LMK327982:LMK328001 LWG327982:LWG328001 MGC327982:MGC328001 MPY327982:MPY328001 MZU327982:MZU328001 NJQ327982:NJQ328001 NTM327982:NTM328001 ODI327982:ODI328001 ONE327982:ONE328001 OXA327982:OXA328001 PGW327982:PGW328001 PQS327982:PQS328001 QAO327982:QAO328001 QKK327982:QKK328001 QUG327982:QUG328001 REC327982:REC328001 RNY327982:RNY328001 RXU327982:RXU328001 SHQ327982:SHQ328001 SRM327982:SRM328001 TBI327982:TBI328001 TLE327982:TLE328001 TVA327982:TVA328001 UEW327982:UEW328001 UOS327982:UOS328001 UYO327982:UYO328001 VIK327982:VIK328001 VSG327982:VSG328001 WCC327982:WCC328001 WLY327982:WLY328001 WVU327982:WVU328001 U393518:U393537 JI393518:JI393537 TE393518:TE393537 ADA393518:ADA393537 AMW393518:AMW393537 AWS393518:AWS393537 BGO393518:BGO393537 BQK393518:BQK393537 CAG393518:CAG393537 CKC393518:CKC393537 CTY393518:CTY393537 DDU393518:DDU393537 DNQ393518:DNQ393537 DXM393518:DXM393537 EHI393518:EHI393537 ERE393518:ERE393537 FBA393518:FBA393537 FKW393518:FKW393537 FUS393518:FUS393537 GEO393518:GEO393537 GOK393518:GOK393537 GYG393518:GYG393537 HIC393518:HIC393537 HRY393518:HRY393537 IBU393518:IBU393537 ILQ393518:ILQ393537 IVM393518:IVM393537 JFI393518:JFI393537 JPE393518:JPE393537 JZA393518:JZA393537 KIW393518:KIW393537 KSS393518:KSS393537 LCO393518:LCO393537 LMK393518:LMK393537 LWG393518:LWG393537 MGC393518:MGC393537 MPY393518:MPY393537 MZU393518:MZU393537 NJQ393518:NJQ393537 NTM393518:NTM393537 ODI393518:ODI393537 ONE393518:ONE393537 OXA393518:OXA393537 PGW393518:PGW393537 PQS393518:PQS393537 QAO393518:QAO393537 QKK393518:QKK393537 QUG393518:QUG393537 REC393518:REC393537 RNY393518:RNY393537 RXU393518:RXU393537 SHQ393518:SHQ393537 SRM393518:SRM393537 TBI393518:TBI393537 TLE393518:TLE393537 TVA393518:TVA393537 UEW393518:UEW393537 UOS393518:UOS393537 UYO393518:UYO393537 VIK393518:VIK393537 VSG393518:VSG393537 WCC393518:WCC393537 WLY393518:WLY393537 WVU393518:WVU393537 U459054:U459073 JI459054:JI459073 TE459054:TE459073 ADA459054:ADA459073 AMW459054:AMW459073 AWS459054:AWS459073 BGO459054:BGO459073 BQK459054:BQK459073 CAG459054:CAG459073 CKC459054:CKC459073 CTY459054:CTY459073 DDU459054:DDU459073 DNQ459054:DNQ459073 DXM459054:DXM459073 EHI459054:EHI459073 ERE459054:ERE459073 FBA459054:FBA459073 FKW459054:FKW459073 FUS459054:FUS459073 GEO459054:GEO459073 GOK459054:GOK459073 GYG459054:GYG459073 HIC459054:HIC459073 HRY459054:HRY459073 IBU459054:IBU459073 ILQ459054:ILQ459073 IVM459054:IVM459073 JFI459054:JFI459073 JPE459054:JPE459073 JZA459054:JZA459073 KIW459054:KIW459073 KSS459054:KSS459073 LCO459054:LCO459073 LMK459054:LMK459073 LWG459054:LWG459073 MGC459054:MGC459073 MPY459054:MPY459073 MZU459054:MZU459073 NJQ459054:NJQ459073 NTM459054:NTM459073 ODI459054:ODI459073 ONE459054:ONE459073 OXA459054:OXA459073 PGW459054:PGW459073 PQS459054:PQS459073 QAO459054:QAO459073 QKK459054:QKK459073 QUG459054:QUG459073 REC459054:REC459073 RNY459054:RNY459073 RXU459054:RXU459073 SHQ459054:SHQ459073 SRM459054:SRM459073 TBI459054:TBI459073 TLE459054:TLE459073 TVA459054:TVA459073 UEW459054:UEW459073 UOS459054:UOS459073 UYO459054:UYO459073 VIK459054:VIK459073 VSG459054:VSG459073 WCC459054:WCC459073 WLY459054:WLY459073 WVU459054:WVU459073 U524590:U524609 JI524590:JI524609 TE524590:TE524609 ADA524590:ADA524609 AMW524590:AMW524609 AWS524590:AWS524609 BGO524590:BGO524609 BQK524590:BQK524609 CAG524590:CAG524609 CKC524590:CKC524609 CTY524590:CTY524609 DDU524590:DDU524609 DNQ524590:DNQ524609 DXM524590:DXM524609 EHI524590:EHI524609 ERE524590:ERE524609 FBA524590:FBA524609 FKW524590:FKW524609 FUS524590:FUS524609 GEO524590:GEO524609 GOK524590:GOK524609 GYG524590:GYG524609 HIC524590:HIC524609 HRY524590:HRY524609 IBU524590:IBU524609 ILQ524590:ILQ524609 IVM524590:IVM524609 JFI524590:JFI524609 JPE524590:JPE524609 JZA524590:JZA524609 KIW524590:KIW524609 KSS524590:KSS524609 LCO524590:LCO524609 LMK524590:LMK524609 LWG524590:LWG524609 MGC524590:MGC524609 MPY524590:MPY524609 MZU524590:MZU524609 NJQ524590:NJQ524609 NTM524590:NTM524609 ODI524590:ODI524609 ONE524590:ONE524609 OXA524590:OXA524609 PGW524590:PGW524609 PQS524590:PQS524609 QAO524590:QAO524609 QKK524590:QKK524609 QUG524590:QUG524609 REC524590:REC524609 RNY524590:RNY524609 RXU524590:RXU524609 SHQ524590:SHQ524609 SRM524590:SRM524609 TBI524590:TBI524609 TLE524590:TLE524609 TVA524590:TVA524609 UEW524590:UEW524609 UOS524590:UOS524609 UYO524590:UYO524609 VIK524590:VIK524609 VSG524590:VSG524609 WCC524590:WCC524609 WLY524590:WLY524609 WVU524590:WVU524609 U590126:U590145 JI590126:JI590145 TE590126:TE590145 ADA590126:ADA590145 AMW590126:AMW590145 AWS590126:AWS590145 BGO590126:BGO590145 BQK590126:BQK590145 CAG590126:CAG590145 CKC590126:CKC590145 CTY590126:CTY590145 DDU590126:DDU590145 DNQ590126:DNQ590145 DXM590126:DXM590145 EHI590126:EHI590145 ERE590126:ERE590145 FBA590126:FBA590145 FKW590126:FKW590145 FUS590126:FUS590145 GEO590126:GEO590145 GOK590126:GOK590145 GYG590126:GYG590145 HIC590126:HIC590145 HRY590126:HRY590145 IBU590126:IBU590145 ILQ590126:ILQ590145 IVM590126:IVM590145 JFI590126:JFI590145 JPE590126:JPE590145 JZA590126:JZA590145 KIW590126:KIW590145 KSS590126:KSS590145 LCO590126:LCO590145 LMK590126:LMK590145 LWG590126:LWG590145 MGC590126:MGC590145 MPY590126:MPY590145 MZU590126:MZU590145 NJQ590126:NJQ590145 NTM590126:NTM590145 ODI590126:ODI590145 ONE590126:ONE590145 OXA590126:OXA590145 PGW590126:PGW590145 PQS590126:PQS590145 QAO590126:QAO590145 QKK590126:QKK590145 QUG590126:QUG590145 REC590126:REC590145 RNY590126:RNY590145 RXU590126:RXU590145 SHQ590126:SHQ590145 SRM590126:SRM590145 TBI590126:TBI590145 TLE590126:TLE590145 TVA590126:TVA590145 UEW590126:UEW590145 UOS590126:UOS590145 UYO590126:UYO590145 VIK590126:VIK590145 VSG590126:VSG590145 WCC590126:WCC590145 WLY590126:WLY590145 WVU590126:WVU590145 U655662:U655681 JI655662:JI655681 TE655662:TE655681 ADA655662:ADA655681 AMW655662:AMW655681 AWS655662:AWS655681 BGO655662:BGO655681 BQK655662:BQK655681 CAG655662:CAG655681 CKC655662:CKC655681 CTY655662:CTY655681 DDU655662:DDU655681 DNQ655662:DNQ655681 DXM655662:DXM655681 EHI655662:EHI655681 ERE655662:ERE655681 FBA655662:FBA655681 FKW655662:FKW655681 FUS655662:FUS655681 GEO655662:GEO655681 GOK655662:GOK655681 GYG655662:GYG655681 HIC655662:HIC655681 HRY655662:HRY655681 IBU655662:IBU655681 ILQ655662:ILQ655681 IVM655662:IVM655681 JFI655662:JFI655681 JPE655662:JPE655681 JZA655662:JZA655681 KIW655662:KIW655681 KSS655662:KSS655681 LCO655662:LCO655681 LMK655662:LMK655681 LWG655662:LWG655681 MGC655662:MGC655681 MPY655662:MPY655681 MZU655662:MZU655681 NJQ655662:NJQ655681 NTM655662:NTM655681 ODI655662:ODI655681 ONE655662:ONE655681 OXA655662:OXA655681 PGW655662:PGW655681 PQS655662:PQS655681 QAO655662:QAO655681 QKK655662:QKK655681 QUG655662:QUG655681 REC655662:REC655681 RNY655662:RNY655681 RXU655662:RXU655681 SHQ655662:SHQ655681 SRM655662:SRM655681 TBI655662:TBI655681 TLE655662:TLE655681 TVA655662:TVA655681 UEW655662:UEW655681 UOS655662:UOS655681 UYO655662:UYO655681 VIK655662:VIK655681 VSG655662:VSG655681 WCC655662:WCC655681 WLY655662:WLY655681 WVU655662:WVU655681 U721198:U721217 JI721198:JI721217 TE721198:TE721217 ADA721198:ADA721217 AMW721198:AMW721217 AWS721198:AWS721217 BGO721198:BGO721217 BQK721198:BQK721217 CAG721198:CAG721217 CKC721198:CKC721217 CTY721198:CTY721217 DDU721198:DDU721217 DNQ721198:DNQ721217 DXM721198:DXM721217 EHI721198:EHI721217 ERE721198:ERE721217 FBA721198:FBA721217 FKW721198:FKW721217 FUS721198:FUS721217 GEO721198:GEO721217 GOK721198:GOK721217 GYG721198:GYG721217 HIC721198:HIC721217 HRY721198:HRY721217 IBU721198:IBU721217 ILQ721198:ILQ721217 IVM721198:IVM721217 JFI721198:JFI721217 JPE721198:JPE721217 JZA721198:JZA721217 KIW721198:KIW721217 KSS721198:KSS721217 LCO721198:LCO721217 LMK721198:LMK721217 LWG721198:LWG721217 MGC721198:MGC721217 MPY721198:MPY721217 MZU721198:MZU721217 NJQ721198:NJQ721217 NTM721198:NTM721217 ODI721198:ODI721217 ONE721198:ONE721217 OXA721198:OXA721217 PGW721198:PGW721217 PQS721198:PQS721217 QAO721198:QAO721217 QKK721198:QKK721217 QUG721198:QUG721217 REC721198:REC721217 RNY721198:RNY721217 RXU721198:RXU721217 SHQ721198:SHQ721217 SRM721198:SRM721217 TBI721198:TBI721217 TLE721198:TLE721217 TVA721198:TVA721217 UEW721198:UEW721217 UOS721198:UOS721217 UYO721198:UYO721217 VIK721198:VIK721217 VSG721198:VSG721217 WCC721198:WCC721217 WLY721198:WLY721217 WVU721198:WVU721217 U786734:U786753 JI786734:JI786753 TE786734:TE786753 ADA786734:ADA786753 AMW786734:AMW786753 AWS786734:AWS786753 BGO786734:BGO786753 BQK786734:BQK786753 CAG786734:CAG786753 CKC786734:CKC786753 CTY786734:CTY786753 DDU786734:DDU786753 DNQ786734:DNQ786753 DXM786734:DXM786753 EHI786734:EHI786753 ERE786734:ERE786753 FBA786734:FBA786753 FKW786734:FKW786753 FUS786734:FUS786753 GEO786734:GEO786753 GOK786734:GOK786753 GYG786734:GYG786753 HIC786734:HIC786753 HRY786734:HRY786753 IBU786734:IBU786753 ILQ786734:ILQ786753 IVM786734:IVM786753 JFI786734:JFI786753 JPE786734:JPE786753 JZA786734:JZA786753 KIW786734:KIW786753 KSS786734:KSS786753 LCO786734:LCO786753 LMK786734:LMK786753 LWG786734:LWG786753 MGC786734:MGC786753 MPY786734:MPY786753 MZU786734:MZU786753 NJQ786734:NJQ786753 NTM786734:NTM786753 ODI786734:ODI786753 ONE786734:ONE786753 OXA786734:OXA786753 PGW786734:PGW786753 PQS786734:PQS786753 QAO786734:QAO786753 QKK786734:QKK786753 QUG786734:QUG786753 REC786734:REC786753 RNY786734:RNY786753 RXU786734:RXU786753 SHQ786734:SHQ786753 SRM786734:SRM786753 TBI786734:TBI786753 TLE786734:TLE786753 TVA786734:TVA786753 UEW786734:UEW786753 UOS786734:UOS786753 UYO786734:UYO786753 VIK786734:VIK786753 VSG786734:VSG786753 WCC786734:WCC786753 WLY786734:WLY786753 WVU786734:WVU786753 U852270:U852289 JI852270:JI852289 TE852270:TE852289 ADA852270:ADA852289 AMW852270:AMW852289 AWS852270:AWS852289 BGO852270:BGO852289 BQK852270:BQK852289 CAG852270:CAG852289 CKC852270:CKC852289 CTY852270:CTY852289 DDU852270:DDU852289 DNQ852270:DNQ852289 DXM852270:DXM852289 EHI852270:EHI852289 ERE852270:ERE852289 FBA852270:FBA852289 FKW852270:FKW852289 FUS852270:FUS852289 GEO852270:GEO852289 GOK852270:GOK852289 GYG852270:GYG852289 HIC852270:HIC852289 HRY852270:HRY852289 IBU852270:IBU852289 ILQ852270:ILQ852289 IVM852270:IVM852289 JFI852270:JFI852289 JPE852270:JPE852289 JZA852270:JZA852289 KIW852270:KIW852289 KSS852270:KSS852289 LCO852270:LCO852289 LMK852270:LMK852289 LWG852270:LWG852289 MGC852270:MGC852289 MPY852270:MPY852289 MZU852270:MZU852289 NJQ852270:NJQ852289 NTM852270:NTM852289 ODI852270:ODI852289 ONE852270:ONE852289 OXA852270:OXA852289 PGW852270:PGW852289 PQS852270:PQS852289 QAO852270:QAO852289 QKK852270:QKK852289 QUG852270:QUG852289 REC852270:REC852289 RNY852270:RNY852289 RXU852270:RXU852289 SHQ852270:SHQ852289 SRM852270:SRM852289 TBI852270:TBI852289 TLE852270:TLE852289 TVA852270:TVA852289 UEW852270:UEW852289 UOS852270:UOS852289 UYO852270:UYO852289 VIK852270:VIK852289 VSG852270:VSG852289 WCC852270:WCC852289 WLY852270:WLY852289 WVU852270:WVU852289 U917806:U917825 JI917806:JI917825 TE917806:TE917825 ADA917806:ADA917825 AMW917806:AMW917825 AWS917806:AWS917825 BGO917806:BGO917825 BQK917806:BQK917825 CAG917806:CAG917825 CKC917806:CKC917825 CTY917806:CTY917825 DDU917806:DDU917825 DNQ917806:DNQ917825 DXM917806:DXM917825 EHI917806:EHI917825 ERE917806:ERE917825 FBA917806:FBA917825 FKW917806:FKW917825 FUS917806:FUS917825 GEO917806:GEO917825 GOK917806:GOK917825 GYG917806:GYG917825 HIC917806:HIC917825 HRY917806:HRY917825 IBU917806:IBU917825 ILQ917806:ILQ917825 IVM917806:IVM917825 JFI917806:JFI917825 JPE917806:JPE917825 JZA917806:JZA917825 KIW917806:KIW917825 KSS917806:KSS917825 LCO917806:LCO917825 LMK917806:LMK917825 LWG917806:LWG917825 MGC917806:MGC917825 MPY917806:MPY917825 MZU917806:MZU917825 NJQ917806:NJQ917825 NTM917806:NTM917825 ODI917806:ODI917825 ONE917806:ONE917825 OXA917806:OXA917825 PGW917806:PGW917825 PQS917806:PQS917825 QAO917806:QAO917825 QKK917806:QKK917825 QUG917806:QUG917825 REC917806:REC917825 RNY917806:RNY917825 RXU917806:RXU917825 SHQ917806:SHQ917825 SRM917806:SRM917825 TBI917806:TBI917825 TLE917806:TLE917825 TVA917806:TVA917825 UEW917806:UEW917825 UOS917806:UOS917825 UYO917806:UYO917825 VIK917806:VIK917825 VSG917806:VSG917825 WCC917806:WCC917825 WLY917806:WLY917825 WVU917806:WVU917825 U983342:U983361 JI983342:JI983361 TE983342:TE983361 ADA983342:ADA983361 AMW983342:AMW983361 AWS983342:AWS983361 BGO983342:BGO983361 BQK983342:BQK983361 CAG983342:CAG983361 CKC983342:CKC983361 CTY983342:CTY983361 DDU983342:DDU983361 DNQ983342:DNQ983361 DXM983342:DXM983361 EHI983342:EHI983361 ERE983342:ERE983361 FBA983342:FBA983361 FKW983342:FKW983361 FUS983342:FUS983361 GEO983342:GEO983361 GOK983342:GOK983361 GYG983342:GYG983361 HIC983342:HIC983361 HRY983342:HRY983361 IBU983342:IBU983361 ILQ983342:ILQ983361 IVM983342:IVM983361 JFI983342:JFI983361 JPE983342:JPE983361 JZA983342:JZA983361 KIW983342:KIW983361 KSS983342:KSS983361 LCO983342:LCO983361 LMK983342:LMK983361 LWG983342:LWG983361 MGC983342:MGC983361 MPY983342:MPY983361 MZU983342:MZU983361 NJQ983342:NJQ983361 NTM983342:NTM983361 ODI983342:ODI983361 ONE983342:ONE983361 OXA983342:OXA983361 PGW983342:PGW983361 PQS983342:PQS983361 QAO983342:QAO983361 QKK983342:QKK983361 QUG983342:QUG983361 REC983342:REC983361 RNY983342:RNY983361 RXU983342:RXU983361 SHQ983342:SHQ983361 SRM983342:SRM983361 TBI983342:TBI983361 TLE983342:TLE983361 TVA983342:TVA983361 UEW983342:UEW983361 UOS983342:UOS983361 UYO983342:UYO983361 VIK983342:VIK983361 VSG983342:VSG983361 WCC983342:WCC983361 WLY983342:WLY983361 WVU31:WVU32 JI31:JI32 TE31:TE32 ADA31:ADA32 AMW31:AMW32 AWS31:AWS32 BGO31:BGO32 BQK31:BQK32 CAG31:CAG32 CKC31:CKC32 CTY31:CTY32 DDU31:DDU32 DNQ31:DNQ32 DXM31:DXM32 EHI31:EHI32 ERE31:ERE32 FBA31:FBA32 FKW31:FKW32 FUS31:FUS32 GEO31:GEO32 GOK31:GOK32 GYG31:GYG32 HIC31:HIC32 HRY31:HRY32 IBU31:IBU32 ILQ31:ILQ32 IVM31:IVM32 JFI31:JFI32 JPE31:JPE32 JZA31:JZA32 KIW31:KIW32 KSS31:KSS32 LCO31:LCO32 LMK31:LMK32 LWG31:LWG32 MGC31:MGC32 MPY31:MPY32 MZU31:MZU32 NJQ31:NJQ32 NTM31:NTM32 ODI31:ODI32 ONE31:ONE32 OXA31:OXA32 PGW31:PGW32 PQS31:PQS32 QAO31:QAO32 QKK31:QKK32 QUG31:QUG32 REC31:REC32 RNY31:RNY32 RXU31:RXU32 SHQ31:SHQ32 SRM31:SRM32 TBI31:TBI32 TLE31:TLE32 TVA31:TVA32 UEW31:UEW32 UOS31:UOS32 UYO31:UYO32 VIK31:VIK32 VSG31:VSG32 WCC31:WCC32 WLY31:WLY32 JI35:JI327 TE35:TE327 ADA35:ADA327 AMW35:AMW327 AWS35:AWS327 BGO35:BGO327 BQK35:BQK327 CAG35:CAG327 CKC35:CKC327 CTY35:CTY327 DDU35:DDU327 DNQ35:DNQ327 DXM35:DXM327 EHI35:EHI327 ERE35:ERE327 FBA35:FBA327 FKW35:FKW327 FUS35:FUS327 GEO35:GEO327 GOK35:GOK327 GYG35:GYG327 HIC35:HIC327 HRY35:HRY327 IBU35:IBU327 ILQ35:ILQ327 IVM35:IVM327 JFI35:JFI327 JPE35:JPE327 JZA35:JZA327 KIW35:KIW327 KSS35:KSS327 LCO35:LCO327 LMK35:LMK327 LWG35:LWG327 MGC35:MGC327 MPY35:MPY327 MZU35:MZU327 NJQ35:NJQ327 NTM35:NTM327 ODI35:ODI327 ONE35:ONE327 OXA35:OXA327 PGW35:PGW327 PQS35:PQS327 QAO35:QAO327 QKK35:QKK327 QUG35:QUG327 REC35:REC327 RNY35:RNY327 RXU35:RXU327 SHQ35:SHQ327 SRM35:SRM327 TBI35:TBI327 TLE35:TLE327 TVA35:TVA327 UEW35:UEW327 UOS35:UOS327 UYO35:UYO327 VIK35:VIK327 VSG35:VSG327 WCC35:WCC327 WLY35:WLY327 WVU35:WVU327" xr:uid="{8DE94E00-FB0C-48C3-A6DD-4D006B51D753}">
      <formula1>"yes, no"</formula1>
    </dataValidation>
    <dataValidation type="list" allowBlank="1" showInputMessage="1" showErrorMessage="1" sqref="WVV983342:WVV983361 V65838:V65857 JJ65838:JJ65857 TF65838:TF65857 ADB65838:ADB65857 AMX65838:AMX65857 AWT65838:AWT65857 BGP65838:BGP65857 BQL65838:BQL65857 CAH65838:CAH65857 CKD65838:CKD65857 CTZ65838:CTZ65857 DDV65838:DDV65857 DNR65838:DNR65857 DXN65838:DXN65857 EHJ65838:EHJ65857 ERF65838:ERF65857 FBB65838:FBB65857 FKX65838:FKX65857 FUT65838:FUT65857 GEP65838:GEP65857 GOL65838:GOL65857 GYH65838:GYH65857 HID65838:HID65857 HRZ65838:HRZ65857 IBV65838:IBV65857 ILR65838:ILR65857 IVN65838:IVN65857 JFJ65838:JFJ65857 JPF65838:JPF65857 JZB65838:JZB65857 KIX65838:KIX65857 KST65838:KST65857 LCP65838:LCP65857 LML65838:LML65857 LWH65838:LWH65857 MGD65838:MGD65857 MPZ65838:MPZ65857 MZV65838:MZV65857 NJR65838:NJR65857 NTN65838:NTN65857 ODJ65838:ODJ65857 ONF65838:ONF65857 OXB65838:OXB65857 PGX65838:PGX65857 PQT65838:PQT65857 QAP65838:QAP65857 QKL65838:QKL65857 QUH65838:QUH65857 RED65838:RED65857 RNZ65838:RNZ65857 RXV65838:RXV65857 SHR65838:SHR65857 SRN65838:SRN65857 TBJ65838:TBJ65857 TLF65838:TLF65857 TVB65838:TVB65857 UEX65838:UEX65857 UOT65838:UOT65857 UYP65838:UYP65857 VIL65838:VIL65857 VSH65838:VSH65857 WCD65838:WCD65857 WLZ65838:WLZ65857 WVV65838:WVV65857 V131374:V131393 JJ131374:JJ131393 TF131374:TF131393 ADB131374:ADB131393 AMX131374:AMX131393 AWT131374:AWT131393 BGP131374:BGP131393 BQL131374:BQL131393 CAH131374:CAH131393 CKD131374:CKD131393 CTZ131374:CTZ131393 DDV131374:DDV131393 DNR131374:DNR131393 DXN131374:DXN131393 EHJ131374:EHJ131393 ERF131374:ERF131393 FBB131374:FBB131393 FKX131374:FKX131393 FUT131374:FUT131393 GEP131374:GEP131393 GOL131374:GOL131393 GYH131374:GYH131393 HID131374:HID131393 HRZ131374:HRZ131393 IBV131374:IBV131393 ILR131374:ILR131393 IVN131374:IVN131393 JFJ131374:JFJ131393 JPF131374:JPF131393 JZB131374:JZB131393 KIX131374:KIX131393 KST131374:KST131393 LCP131374:LCP131393 LML131374:LML131393 LWH131374:LWH131393 MGD131374:MGD131393 MPZ131374:MPZ131393 MZV131374:MZV131393 NJR131374:NJR131393 NTN131374:NTN131393 ODJ131374:ODJ131393 ONF131374:ONF131393 OXB131374:OXB131393 PGX131374:PGX131393 PQT131374:PQT131393 QAP131374:QAP131393 QKL131374:QKL131393 QUH131374:QUH131393 RED131374:RED131393 RNZ131374:RNZ131393 RXV131374:RXV131393 SHR131374:SHR131393 SRN131374:SRN131393 TBJ131374:TBJ131393 TLF131374:TLF131393 TVB131374:TVB131393 UEX131374:UEX131393 UOT131374:UOT131393 UYP131374:UYP131393 VIL131374:VIL131393 VSH131374:VSH131393 WCD131374:WCD131393 WLZ131374:WLZ131393 WVV131374:WVV131393 V196910:V196929 JJ196910:JJ196929 TF196910:TF196929 ADB196910:ADB196929 AMX196910:AMX196929 AWT196910:AWT196929 BGP196910:BGP196929 BQL196910:BQL196929 CAH196910:CAH196929 CKD196910:CKD196929 CTZ196910:CTZ196929 DDV196910:DDV196929 DNR196910:DNR196929 DXN196910:DXN196929 EHJ196910:EHJ196929 ERF196910:ERF196929 FBB196910:FBB196929 FKX196910:FKX196929 FUT196910:FUT196929 GEP196910:GEP196929 GOL196910:GOL196929 GYH196910:GYH196929 HID196910:HID196929 HRZ196910:HRZ196929 IBV196910:IBV196929 ILR196910:ILR196929 IVN196910:IVN196929 JFJ196910:JFJ196929 JPF196910:JPF196929 JZB196910:JZB196929 KIX196910:KIX196929 KST196910:KST196929 LCP196910:LCP196929 LML196910:LML196929 LWH196910:LWH196929 MGD196910:MGD196929 MPZ196910:MPZ196929 MZV196910:MZV196929 NJR196910:NJR196929 NTN196910:NTN196929 ODJ196910:ODJ196929 ONF196910:ONF196929 OXB196910:OXB196929 PGX196910:PGX196929 PQT196910:PQT196929 QAP196910:QAP196929 QKL196910:QKL196929 QUH196910:QUH196929 RED196910:RED196929 RNZ196910:RNZ196929 RXV196910:RXV196929 SHR196910:SHR196929 SRN196910:SRN196929 TBJ196910:TBJ196929 TLF196910:TLF196929 TVB196910:TVB196929 UEX196910:UEX196929 UOT196910:UOT196929 UYP196910:UYP196929 VIL196910:VIL196929 VSH196910:VSH196929 WCD196910:WCD196929 WLZ196910:WLZ196929 WVV196910:WVV196929 V262446:V262465 JJ262446:JJ262465 TF262446:TF262465 ADB262446:ADB262465 AMX262446:AMX262465 AWT262446:AWT262465 BGP262446:BGP262465 BQL262446:BQL262465 CAH262446:CAH262465 CKD262446:CKD262465 CTZ262446:CTZ262465 DDV262446:DDV262465 DNR262446:DNR262465 DXN262446:DXN262465 EHJ262446:EHJ262465 ERF262446:ERF262465 FBB262446:FBB262465 FKX262446:FKX262465 FUT262446:FUT262465 GEP262446:GEP262465 GOL262446:GOL262465 GYH262446:GYH262465 HID262446:HID262465 HRZ262446:HRZ262465 IBV262446:IBV262465 ILR262446:ILR262465 IVN262446:IVN262465 JFJ262446:JFJ262465 JPF262446:JPF262465 JZB262446:JZB262465 KIX262446:KIX262465 KST262446:KST262465 LCP262446:LCP262465 LML262446:LML262465 LWH262446:LWH262465 MGD262446:MGD262465 MPZ262446:MPZ262465 MZV262446:MZV262465 NJR262446:NJR262465 NTN262446:NTN262465 ODJ262446:ODJ262465 ONF262446:ONF262465 OXB262446:OXB262465 PGX262446:PGX262465 PQT262446:PQT262465 QAP262446:QAP262465 QKL262446:QKL262465 QUH262446:QUH262465 RED262446:RED262465 RNZ262446:RNZ262465 RXV262446:RXV262465 SHR262446:SHR262465 SRN262446:SRN262465 TBJ262446:TBJ262465 TLF262446:TLF262465 TVB262446:TVB262465 UEX262446:UEX262465 UOT262446:UOT262465 UYP262446:UYP262465 VIL262446:VIL262465 VSH262446:VSH262465 WCD262446:WCD262465 WLZ262446:WLZ262465 WVV262446:WVV262465 V327982:V328001 JJ327982:JJ328001 TF327982:TF328001 ADB327982:ADB328001 AMX327982:AMX328001 AWT327982:AWT328001 BGP327982:BGP328001 BQL327982:BQL328001 CAH327982:CAH328001 CKD327982:CKD328001 CTZ327982:CTZ328001 DDV327982:DDV328001 DNR327982:DNR328001 DXN327982:DXN328001 EHJ327982:EHJ328001 ERF327982:ERF328001 FBB327982:FBB328001 FKX327982:FKX328001 FUT327982:FUT328001 GEP327982:GEP328001 GOL327982:GOL328001 GYH327982:GYH328001 HID327982:HID328001 HRZ327982:HRZ328001 IBV327982:IBV328001 ILR327982:ILR328001 IVN327982:IVN328001 JFJ327982:JFJ328001 JPF327982:JPF328001 JZB327982:JZB328001 KIX327982:KIX328001 KST327982:KST328001 LCP327982:LCP328001 LML327982:LML328001 LWH327982:LWH328001 MGD327982:MGD328001 MPZ327982:MPZ328001 MZV327982:MZV328001 NJR327982:NJR328001 NTN327982:NTN328001 ODJ327982:ODJ328001 ONF327982:ONF328001 OXB327982:OXB328001 PGX327982:PGX328001 PQT327982:PQT328001 QAP327982:QAP328001 QKL327982:QKL328001 QUH327982:QUH328001 RED327982:RED328001 RNZ327982:RNZ328001 RXV327982:RXV328001 SHR327982:SHR328001 SRN327982:SRN328001 TBJ327982:TBJ328001 TLF327982:TLF328001 TVB327982:TVB328001 UEX327982:UEX328001 UOT327982:UOT328001 UYP327982:UYP328001 VIL327982:VIL328001 VSH327982:VSH328001 WCD327982:WCD328001 WLZ327982:WLZ328001 WVV327982:WVV328001 V393518:V393537 JJ393518:JJ393537 TF393518:TF393537 ADB393518:ADB393537 AMX393518:AMX393537 AWT393518:AWT393537 BGP393518:BGP393537 BQL393518:BQL393537 CAH393518:CAH393537 CKD393518:CKD393537 CTZ393518:CTZ393537 DDV393518:DDV393537 DNR393518:DNR393537 DXN393518:DXN393537 EHJ393518:EHJ393537 ERF393518:ERF393537 FBB393518:FBB393537 FKX393518:FKX393537 FUT393518:FUT393537 GEP393518:GEP393537 GOL393518:GOL393537 GYH393518:GYH393537 HID393518:HID393537 HRZ393518:HRZ393537 IBV393518:IBV393537 ILR393518:ILR393537 IVN393518:IVN393537 JFJ393518:JFJ393537 JPF393518:JPF393537 JZB393518:JZB393537 KIX393518:KIX393537 KST393518:KST393537 LCP393518:LCP393537 LML393518:LML393537 LWH393518:LWH393537 MGD393518:MGD393537 MPZ393518:MPZ393537 MZV393518:MZV393537 NJR393518:NJR393537 NTN393518:NTN393537 ODJ393518:ODJ393537 ONF393518:ONF393537 OXB393518:OXB393537 PGX393518:PGX393537 PQT393518:PQT393537 QAP393518:QAP393537 QKL393518:QKL393537 QUH393518:QUH393537 RED393518:RED393537 RNZ393518:RNZ393537 RXV393518:RXV393537 SHR393518:SHR393537 SRN393518:SRN393537 TBJ393518:TBJ393537 TLF393518:TLF393537 TVB393518:TVB393537 UEX393518:UEX393537 UOT393518:UOT393537 UYP393518:UYP393537 VIL393518:VIL393537 VSH393518:VSH393537 WCD393518:WCD393537 WLZ393518:WLZ393537 WVV393518:WVV393537 V459054:V459073 JJ459054:JJ459073 TF459054:TF459073 ADB459054:ADB459073 AMX459054:AMX459073 AWT459054:AWT459073 BGP459054:BGP459073 BQL459054:BQL459073 CAH459054:CAH459073 CKD459054:CKD459073 CTZ459054:CTZ459073 DDV459054:DDV459073 DNR459054:DNR459073 DXN459054:DXN459073 EHJ459054:EHJ459073 ERF459054:ERF459073 FBB459054:FBB459073 FKX459054:FKX459073 FUT459054:FUT459073 GEP459054:GEP459073 GOL459054:GOL459073 GYH459054:GYH459073 HID459054:HID459073 HRZ459054:HRZ459073 IBV459054:IBV459073 ILR459054:ILR459073 IVN459054:IVN459073 JFJ459054:JFJ459073 JPF459054:JPF459073 JZB459054:JZB459073 KIX459054:KIX459073 KST459054:KST459073 LCP459054:LCP459073 LML459054:LML459073 LWH459054:LWH459073 MGD459054:MGD459073 MPZ459054:MPZ459073 MZV459054:MZV459073 NJR459054:NJR459073 NTN459054:NTN459073 ODJ459054:ODJ459073 ONF459054:ONF459073 OXB459054:OXB459073 PGX459054:PGX459073 PQT459054:PQT459073 QAP459054:QAP459073 QKL459054:QKL459073 QUH459054:QUH459073 RED459054:RED459073 RNZ459054:RNZ459073 RXV459054:RXV459073 SHR459054:SHR459073 SRN459054:SRN459073 TBJ459054:TBJ459073 TLF459054:TLF459073 TVB459054:TVB459073 UEX459054:UEX459073 UOT459054:UOT459073 UYP459054:UYP459073 VIL459054:VIL459073 VSH459054:VSH459073 WCD459054:WCD459073 WLZ459054:WLZ459073 WVV459054:WVV459073 V524590:V524609 JJ524590:JJ524609 TF524590:TF524609 ADB524590:ADB524609 AMX524590:AMX524609 AWT524590:AWT524609 BGP524590:BGP524609 BQL524590:BQL524609 CAH524590:CAH524609 CKD524590:CKD524609 CTZ524590:CTZ524609 DDV524590:DDV524609 DNR524590:DNR524609 DXN524590:DXN524609 EHJ524590:EHJ524609 ERF524590:ERF524609 FBB524590:FBB524609 FKX524590:FKX524609 FUT524590:FUT524609 GEP524590:GEP524609 GOL524590:GOL524609 GYH524590:GYH524609 HID524590:HID524609 HRZ524590:HRZ524609 IBV524590:IBV524609 ILR524590:ILR524609 IVN524590:IVN524609 JFJ524590:JFJ524609 JPF524590:JPF524609 JZB524590:JZB524609 KIX524590:KIX524609 KST524590:KST524609 LCP524590:LCP524609 LML524590:LML524609 LWH524590:LWH524609 MGD524590:MGD524609 MPZ524590:MPZ524609 MZV524590:MZV524609 NJR524590:NJR524609 NTN524590:NTN524609 ODJ524590:ODJ524609 ONF524590:ONF524609 OXB524590:OXB524609 PGX524590:PGX524609 PQT524590:PQT524609 QAP524590:QAP524609 QKL524590:QKL524609 QUH524590:QUH524609 RED524590:RED524609 RNZ524590:RNZ524609 RXV524590:RXV524609 SHR524590:SHR524609 SRN524590:SRN524609 TBJ524590:TBJ524609 TLF524590:TLF524609 TVB524590:TVB524609 UEX524590:UEX524609 UOT524590:UOT524609 UYP524590:UYP524609 VIL524590:VIL524609 VSH524590:VSH524609 WCD524590:WCD524609 WLZ524590:WLZ524609 WVV524590:WVV524609 V590126:V590145 JJ590126:JJ590145 TF590126:TF590145 ADB590126:ADB590145 AMX590126:AMX590145 AWT590126:AWT590145 BGP590126:BGP590145 BQL590126:BQL590145 CAH590126:CAH590145 CKD590126:CKD590145 CTZ590126:CTZ590145 DDV590126:DDV590145 DNR590126:DNR590145 DXN590126:DXN590145 EHJ590126:EHJ590145 ERF590126:ERF590145 FBB590126:FBB590145 FKX590126:FKX590145 FUT590126:FUT590145 GEP590126:GEP590145 GOL590126:GOL590145 GYH590126:GYH590145 HID590126:HID590145 HRZ590126:HRZ590145 IBV590126:IBV590145 ILR590126:ILR590145 IVN590126:IVN590145 JFJ590126:JFJ590145 JPF590126:JPF590145 JZB590126:JZB590145 KIX590126:KIX590145 KST590126:KST590145 LCP590126:LCP590145 LML590126:LML590145 LWH590126:LWH590145 MGD590126:MGD590145 MPZ590126:MPZ590145 MZV590126:MZV590145 NJR590126:NJR590145 NTN590126:NTN590145 ODJ590126:ODJ590145 ONF590126:ONF590145 OXB590126:OXB590145 PGX590126:PGX590145 PQT590126:PQT590145 QAP590126:QAP590145 QKL590126:QKL590145 QUH590126:QUH590145 RED590126:RED590145 RNZ590126:RNZ590145 RXV590126:RXV590145 SHR590126:SHR590145 SRN590126:SRN590145 TBJ590126:TBJ590145 TLF590126:TLF590145 TVB590126:TVB590145 UEX590126:UEX590145 UOT590126:UOT590145 UYP590126:UYP590145 VIL590126:VIL590145 VSH590126:VSH590145 WCD590126:WCD590145 WLZ590126:WLZ590145 WVV590126:WVV590145 V655662:V655681 JJ655662:JJ655681 TF655662:TF655681 ADB655662:ADB655681 AMX655662:AMX655681 AWT655662:AWT655681 BGP655662:BGP655681 BQL655662:BQL655681 CAH655662:CAH655681 CKD655662:CKD655681 CTZ655662:CTZ655681 DDV655662:DDV655681 DNR655662:DNR655681 DXN655662:DXN655681 EHJ655662:EHJ655681 ERF655662:ERF655681 FBB655662:FBB655681 FKX655662:FKX655681 FUT655662:FUT655681 GEP655662:GEP655681 GOL655662:GOL655681 GYH655662:GYH655681 HID655662:HID655681 HRZ655662:HRZ655681 IBV655662:IBV655681 ILR655662:ILR655681 IVN655662:IVN655681 JFJ655662:JFJ655681 JPF655662:JPF655681 JZB655662:JZB655681 KIX655662:KIX655681 KST655662:KST655681 LCP655662:LCP655681 LML655662:LML655681 LWH655662:LWH655681 MGD655662:MGD655681 MPZ655662:MPZ655681 MZV655662:MZV655681 NJR655662:NJR655681 NTN655662:NTN655681 ODJ655662:ODJ655681 ONF655662:ONF655681 OXB655662:OXB655681 PGX655662:PGX655681 PQT655662:PQT655681 QAP655662:QAP655681 QKL655662:QKL655681 QUH655662:QUH655681 RED655662:RED655681 RNZ655662:RNZ655681 RXV655662:RXV655681 SHR655662:SHR655681 SRN655662:SRN655681 TBJ655662:TBJ655681 TLF655662:TLF655681 TVB655662:TVB655681 UEX655662:UEX655681 UOT655662:UOT655681 UYP655662:UYP655681 VIL655662:VIL655681 VSH655662:VSH655681 WCD655662:WCD655681 WLZ655662:WLZ655681 WVV655662:WVV655681 V721198:V721217 JJ721198:JJ721217 TF721198:TF721217 ADB721198:ADB721217 AMX721198:AMX721217 AWT721198:AWT721217 BGP721198:BGP721217 BQL721198:BQL721217 CAH721198:CAH721217 CKD721198:CKD721217 CTZ721198:CTZ721217 DDV721198:DDV721217 DNR721198:DNR721217 DXN721198:DXN721217 EHJ721198:EHJ721217 ERF721198:ERF721217 FBB721198:FBB721217 FKX721198:FKX721217 FUT721198:FUT721217 GEP721198:GEP721217 GOL721198:GOL721217 GYH721198:GYH721217 HID721198:HID721217 HRZ721198:HRZ721217 IBV721198:IBV721217 ILR721198:ILR721217 IVN721198:IVN721217 JFJ721198:JFJ721217 JPF721198:JPF721217 JZB721198:JZB721217 KIX721198:KIX721217 KST721198:KST721217 LCP721198:LCP721217 LML721198:LML721217 LWH721198:LWH721217 MGD721198:MGD721217 MPZ721198:MPZ721217 MZV721198:MZV721217 NJR721198:NJR721217 NTN721198:NTN721217 ODJ721198:ODJ721217 ONF721198:ONF721217 OXB721198:OXB721217 PGX721198:PGX721217 PQT721198:PQT721217 QAP721198:QAP721217 QKL721198:QKL721217 QUH721198:QUH721217 RED721198:RED721217 RNZ721198:RNZ721217 RXV721198:RXV721217 SHR721198:SHR721217 SRN721198:SRN721217 TBJ721198:TBJ721217 TLF721198:TLF721217 TVB721198:TVB721217 UEX721198:UEX721217 UOT721198:UOT721217 UYP721198:UYP721217 VIL721198:VIL721217 VSH721198:VSH721217 WCD721198:WCD721217 WLZ721198:WLZ721217 WVV721198:WVV721217 V786734:V786753 JJ786734:JJ786753 TF786734:TF786753 ADB786734:ADB786753 AMX786734:AMX786753 AWT786734:AWT786753 BGP786734:BGP786753 BQL786734:BQL786753 CAH786734:CAH786753 CKD786734:CKD786753 CTZ786734:CTZ786753 DDV786734:DDV786753 DNR786734:DNR786753 DXN786734:DXN786753 EHJ786734:EHJ786753 ERF786734:ERF786753 FBB786734:FBB786753 FKX786734:FKX786753 FUT786734:FUT786753 GEP786734:GEP786753 GOL786734:GOL786753 GYH786734:GYH786753 HID786734:HID786753 HRZ786734:HRZ786753 IBV786734:IBV786753 ILR786734:ILR786753 IVN786734:IVN786753 JFJ786734:JFJ786753 JPF786734:JPF786753 JZB786734:JZB786753 KIX786734:KIX786753 KST786734:KST786753 LCP786734:LCP786753 LML786734:LML786753 LWH786734:LWH786753 MGD786734:MGD786753 MPZ786734:MPZ786753 MZV786734:MZV786753 NJR786734:NJR786753 NTN786734:NTN786753 ODJ786734:ODJ786753 ONF786734:ONF786753 OXB786734:OXB786753 PGX786734:PGX786753 PQT786734:PQT786753 QAP786734:QAP786753 QKL786734:QKL786753 QUH786734:QUH786753 RED786734:RED786753 RNZ786734:RNZ786753 RXV786734:RXV786753 SHR786734:SHR786753 SRN786734:SRN786753 TBJ786734:TBJ786753 TLF786734:TLF786753 TVB786734:TVB786753 UEX786734:UEX786753 UOT786734:UOT786753 UYP786734:UYP786753 VIL786734:VIL786753 VSH786734:VSH786753 WCD786734:WCD786753 WLZ786734:WLZ786753 WVV786734:WVV786753 V852270:V852289 JJ852270:JJ852289 TF852270:TF852289 ADB852270:ADB852289 AMX852270:AMX852289 AWT852270:AWT852289 BGP852270:BGP852289 BQL852270:BQL852289 CAH852270:CAH852289 CKD852270:CKD852289 CTZ852270:CTZ852289 DDV852270:DDV852289 DNR852270:DNR852289 DXN852270:DXN852289 EHJ852270:EHJ852289 ERF852270:ERF852289 FBB852270:FBB852289 FKX852270:FKX852289 FUT852270:FUT852289 GEP852270:GEP852289 GOL852270:GOL852289 GYH852270:GYH852289 HID852270:HID852289 HRZ852270:HRZ852289 IBV852270:IBV852289 ILR852270:ILR852289 IVN852270:IVN852289 JFJ852270:JFJ852289 JPF852270:JPF852289 JZB852270:JZB852289 KIX852270:KIX852289 KST852270:KST852289 LCP852270:LCP852289 LML852270:LML852289 LWH852270:LWH852289 MGD852270:MGD852289 MPZ852270:MPZ852289 MZV852270:MZV852289 NJR852270:NJR852289 NTN852270:NTN852289 ODJ852270:ODJ852289 ONF852270:ONF852289 OXB852270:OXB852289 PGX852270:PGX852289 PQT852270:PQT852289 QAP852270:QAP852289 QKL852270:QKL852289 QUH852270:QUH852289 RED852270:RED852289 RNZ852270:RNZ852289 RXV852270:RXV852289 SHR852270:SHR852289 SRN852270:SRN852289 TBJ852270:TBJ852289 TLF852270:TLF852289 TVB852270:TVB852289 UEX852270:UEX852289 UOT852270:UOT852289 UYP852270:UYP852289 VIL852270:VIL852289 VSH852270:VSH852289 WCD852270:WCD852289 WLZ852270:WLZ852289 WVV852270:WVV852289 V917806:V917825 JJ917806:JJ917825 TF917806:TF917825 ADB917806:ADB917825 AMX917806:AMX917825 AWT917806:AWT917825 BGP917806:BGP917825 BQL917806:BQL917825 CAH917806:CAH917825 CKD917806:CKD917825 CTZ917806:CTZ917825 DDV917806:DDV917825 DNR917806:DNR917825 DXN917806:DXN917825 EHJ917806:EHJ917825 ERF917806:ERF917825 FBB917806:FBB917825 FKX917806:FKX917825 FUT917806:FUT917825 GEP917806:GEP917825 GOL917806:GOL917825 GYH917806:GYH917825 HID917806:HID917825 HRZ917806:HRZ917825 IBV917806:IBV917825 ILR917806:ILR917825 IVN917806:IVN917825 JFJ917806:JFJ917825 JPF917806:JPF917825 JZB917806:JZB917825 KIX917806:KIX917825 KST917806:KST917825 LCP917806:LCP917825 LML917806:LML917825 LWH917806:LWH917825 MGD917806:MGD917825 MPZ917806:MPZ917825 MZV917806:MZV917825 NJR917806:NJR917825 NTN917806:NTN917825 ODJ917806:ODJ917825 ONF917806:ONF917825 OXB917806:OXB917825 PGX917806:PGX917825 PQT917806:PQT917825 QAP917806:QAP917825 QKL917806:QKL917825 QUH917806:QUH917825 RED917806:RED917825 RNZ917806:RNZ917825 RXV917806:RXV917825 SHR917806:SHR917825 SRN917806:SRN917825 TBJ917806:TBJ917825 TLF917806:TLF917825 TVB917806:TVB917825 UEX917806:UEX917825 UOT917806:UOT917825 UYP917806:UYP917825 VIL917806:VIL917825 VSH917806:VSH917825 WCD917806:WCD917825 WLZ917806:WLZ917825 WVV917806:WVV917825 V983342:V983361 JJ983342:JJ983361 TF983342:TF983361 ADB983342:ADB983361 AMX983342:AMX983361 AWT983342:AWT983361 BGP983342:BGP983361 BQL983342:BQL983361 CAH983342:CAH983361 CKD983342:CKD983361 CTZ983342:CTZ983361 DDV983342:DDV983361 DNR983342:DNR983361 DXN983342:DXN983361 EHJ983342:EHJ983361 ERF983342:ERF983361 FBB983342:FBB983361 FKX983342:FKX983361 FUT983342:FUT983361 GEP983342:GEP983361 GOL983342:GOL983361 GYH983342:GYH983361 HID983342:HID983361 HRZ983342:HRZ983361 IBV983342:IBV983361 ILR983342:ILR983361 IVN983342:IVN983361 JFJ983342:JFJ983361 JPF983342:JPF983361 JZB983342:JZB983361 KIX983342:KIX983361 KST983342:KST983361 LCP983342:LCP983361 LML983342:LML983361 LWH983342:LWH983361 MGD983342:MGD983361 MPZ983342:MPZ983361 MZV983342:MZV983361 NJR983342:NJR983361 NTN983342:NTN983361 ODJ983342:ODJ983361 ONF983342:ONF983361 OXB983342:OXB983361 PGX983342:PGX983361 PQT983342:PQT983361 QAP983342:QAP983361 QKL983342:QKL983361 QUH983342:QUH983361 RED983342:RED983361 RNZ983342:RNZ983361 RXV983342:RXV983361 SHR983342:SHR983361 SRN983342:SRN983361 TBJ983342:TBJ983361 TLF983342:TLF983361 TVB983342:TVB983361 UEX983342:UEX983361 UOT983342:UOT983361 UYP983342:UYP983361 VIL983342:VIL983361 VSH983342:VSH983361 WCD983342:WCD983361 WLZ983342:WLZ983361 JJ31:JJ32 TF31:TF32 ADB31:ADB32 AMX31:AMX32 AWT31:AWT32 BGP31:BGP32 BQL31:BQL32 CAH31:CAH32 CKD31:CKD32 CTZ31:CTZ32 DDV31:DDV32 DNR31:DNR32 DXN31:DXN32 EHJ31:EHJ32 ERF31:ERF32 FBB31:FBB32 FKX31:FKX32 FUT31:FUT32 GEP31:GEP32 GOL31:GOL32 GYH31:GYH32 HID31:HID32 HRZ31:HRZ32 IBV31:IBV32 ILR31:ILR32 IVN31:IVN32 JFJ31:JFJ32 JPF31:JPF32 JZB31:JZB32 KIX31:KIX32 KST31:KST32 LCP31:LCP32 LML31:LML32 LWH31:LWH32 MGD31:MGD32 MPZ31:MPZ32 MZV31:MZV32 NJR31:NJR32 NTN31:NTN32 ODJ31:ODJ32 ONF31:ONF32 OXB31:OXB32 PGX31:PGX32 PQT31:PQT32 QAP31:QAP32 QKL31:QKL32 QUH31:QUH32 RED31:RED32 RNZ31:RNZ32 RXV31:RXV32 SHR31:SHR32 SRN31:SRN32 TBJ31:TBJ32 TLF31:TLF32 TVB31:TVB32 UEX31:UEX32 UOT31:UOT32 UYP31:UYP32 VIL31:VIL32 VSH31:VSH32 WCD31:WCD32 WLZ31:WLZ32 WVV31:WVV32 JJ35:JJ327 TF35:TF327 ADB35:ADB327 AMX35:AMX327 AWT35:AWT327 BGP35:BGP327 BQL35:BQL327 CAH35:CAH327 CKD35:CKD327 CTZ35:CTZ327 DDV35:DDV327 DNR35:DNR327 DXN35:DXN327 EHJ35:EHJ327 ERF35:ERF327 FBB35:FBB327 FKX35:FKX327 FUT35:FUT327 GEP35:GEP327 GOL35:GOL327 GYH35:GYH327 HID35:HID327 HRZ35:HRZ327 IBV35:IBV327 ILR35:ILR327 IVN35:IVN327 JFJ35:JFJ327 JPF35:JPF327 JZB35:JZB327 KIX35:KIX327 KST35:KST327 LCP35:LCP327 LML35:LML327 LWH35:LWH327 MGD35:MGD327 MPZ35:MPZ327 MZV35:MZV327 NJR35:NJR327 NTN35:NTN327 ODJ35:ODJ327 ONF35:ONF327 OXB35:OXB327 PGX35:PGX327 PQT35:PQT327 QAP35:QAP327 QKL35:QKL327 QUH35:QUH327 RED35:RED327 RNZ35:RNZ327 RXV35:RXV327 SHR35:SHR327 SRN35:SRN327 TBJ35:TBJ327 TLF35:TLF327 TVB35:TVB327 UEX35:UEX327 UOT35:UOT327 UYP35:UYP327 VIL35:VIL327 VSH35:VSH327 WCD35:WCD327 WLZ35:WLZ327 WVV35:WVV327" xr:uid="{5C456ECF-4F4A-4259-8645-2CEA5A7849FD}">
      <formula1>"firm, as available and interruptible, other (specify in column AH)"</formula1>
    </dataValidation>
    <dataValidation type="list" allowBlank="1" showInputMessage="1" showErrorMessage="1" sqref="K65838:K65857 IW65838:IW65857 SS65838:SS65857 ACO65838:ACO65857 AMK65838:AMK65857 AWG65838:AWG65857 BGC65838:BGC65857 BPY65838:BPY65857 BZU65838:BZU65857 CJQ65838:CJQ65857 CTM65838:CTM65857 DDI65838:DDI65857 DNE65838:DNE65857 DXA65838:DXA65857 EGW65838:EGW65857 EQS65838:EQS65857 FAO65838:FAO65857 FKK65838:FKK65857 FUG65838:FUG65857 GEC65838:GEC65857 GNY65838:GNY65857 GXU65838:GXU65857 HHQ65838:HHQ65857 HRM65838:HRM65857 IBI65838:IBI65857 ILE65838:ILE65857 IVA65838:IVA65857 JEW65838:JEW65857 JOS65838:JOS65857 JYO65838:JYO65857 KIK65838:KIK65857 KSG65838:KSG65857 LCC65838:LCC65857 LLY65838:LLY65857 LVU65838:LVU65857 MFQ65838:MFQ65857 MPM65838:MPM65857 MZI65838:MZI65857 NJE65838:NJE65857 NTA65838:NTA65857 OCW65838:OCW65857 OMS65838:OMS65857 OWO65838:OWO65857 PGK65838:PGK65857 PQG65838:PQG65857 QAC65838:QAC65857 QJY65838:QJY65857 QTU65838:QTU65857 RDQ65838:RDQ65857 RNM65838:RNM65857 RXI65838:RXI65857 SHE65838:SHE65857 SRA65838:SRA65857 TAW65838:TAW65857 TKS65838:TKS65857 TUO65838:TUO65857 UEK65838:UEK65857 UOG65838:UOG65857 UYC65838:UYC65857 VHY65838:VHY65857 VRU65838:VRU65857 WBQ65838:WBQ65857 WLM65838:WLM65857 WVI65838:WVI65857 K131374:K131393 IW131374:IW131393 SS131374:SS131393 ACO131374:ACO131393 AMK131374:AMK131393 AWG131374:AWG131393 BGC131374:BGC131393 BPY131374:BPY131393 BZU131374:BZU131393 CJQ131374:CJQ131393 CTM131374:CTM131393 DDI131374:DDI131393 DNE131374:DNE131393 DXA131374:DXA131393 EGW131374:EGW131393 EQS131374:EQS131393 FAO131374:FAO131393 FKK131374:FKK131393 FUG131374:FUG131393 GEC131374:GEC131393 GNY131374:GNY131393 GXU131374:GXU131393 HHQ131374:HHQ131393 HRM131374:HRM131393 IBI131374:IBI131393 ILE131374:ILE131393 IVA131374:IVA131393 JEW131374:JEW131393 JOS131374:JOS131393 JYO131374:JYO131393 KIK131374:KIK131393 KSG131374:KSG131393 LCC131374:LCC131393 LLY131374:LLY131393 LVU131374:LVU131393 MFQ131374:MFQ131393 MPM131374:MPM131393 MZI131374:MZI131393 NJE131374:NJE131393 NTA131374:NTA131393 OCW131374:OCW131393 OMS131374:OMS131393 OWO131374:OWO131393 PGK131374:PGK131393 PQG131374:PQG131393 QAC131374:QAC131393 QJY131374:QJY131393 QTU131374:QTU131393 RDQ131374:RDQ131393 RNM131374:RNM131393 RXI131374:RXI131393 SHE131374:SHE131393 SRA131374:SRA131393 TAW131374:TAW131393 TKS131374:TKS131393 TUO131374:TUO131393 UEK131374:UEK131393 UOG131374:UOG131393 UYC131374:UYC131393 VHY131374:VHY131393 VRU131374:VRU131393 WBQ131374:WBQ131393 WLM131374:WLM131393 WVI131374:WVI131393 K196910:K196929 IW196910:IW196929 SS196910:SS196929 ACO196910:ACO196929 AMK196910:AMK196929 AWG196910:AWG196929 BGC196910:BGC196929 BPY196910:BPY196929 BZU196910:BZU196929 CJQ196910:CJQ196929 CTM196910:CTM196929 DDI196910:DDI196929 DNE196910:DNE196929 DXA196910:DXA196929 EGW196910:EGW196929 EQS196910:EQS196929 FAO196910:FAO196929 FKK196910:FKK196929 FUG196910:FUG196929 GEC196910:GEC196929 GNY196910:GNY196929 GXU196910:GXU196929 HHQ196910:HHQ196929 HRM196910:HRM196929 IBI196910:IBI196929 ILE196910:ILE196929 IVA196910:IVA196929 JEW196910:JEW196929 JOS196910:JOS196929 JYO196910:JYO196929 KIK196910:KIK196929 KSG196910:KSG196929 LCC196910:LCC196929 LLY196910:LLY196929 LVU196910:LVU196929 MFQ196910:MFQ196929 MPM196910:MPM196929 MZI196910:MZI196929 NJE196910:NJE196929 NTA196910:NTA196929 OCW196910:OCW196929 OMS196910:OMS196929 OWO196910:OWO196929 PGK196910:PGK196929 PQG196910:PQG196929 QAC196910:QAC196929 QJY196910:QJY196929 QTU196910:QTU196929 RDQ196910:RDQ196929 RNM196910:RNM196929 RXI196910:RXI196929 SHE196910:SHE196929 SRA196910:SRA196929 TAW196910:TAW196929 TKS196910:TKS196929 TUO196910:TUO196929 UEK196910:UEK196929 UOG196910:UOG196929 UYC196910:UYC196929 VHY196910:VHY196929 VRU196910:VRU196929 WBQ196910:WBQ196929 WLM196910:WLM196929 WVI196910:WVI196929 K262446:K262465 IW262446:IW262465 SS262446:SS262465 ACO262446:ACO262465 AMK262446:AMK262465 AWG262446:AWG262465 BGC262446:BGC262465 BPY262446:BPY262465 BZU262446:BZU262465 CJQ262446:CJQ262465 CTM262446:CTM262465 DDI262446:DDI262465 DNE262446:DNE262465 DXA262446:DXA262465 EGW262446:EGW262465 EQS262446:EQS262465 FAO262446:FAO262465 FKK262446:FKK262465 FUG262446:FUG262465 GEC262446:GEC262465 GNY262446:GNY262465 GXU262446:GXU262465 HHQ262446:HHQ262465 HRM262446:HRM262465 IBI262446:IBI262465 ILE262446:ILE262465 IVA262446:IVA262465 JEW262446:JEW262465 JOS262446:JOS262465 JYO262446:JYO262465 KIK262446:KIK262465 KSG262446:KSG262465 LCC262446:LCC262465 LLY262446:LLY262465 LVU262446:LVU262465 MFQ262446:MFQ262465 MPM262446:MPM262465 MZI262446:MZI262465 NJE262446:NJE262465 NTA262446:NTA262465 OCW262446:OCW262465 OMS262446:OMS262465 OWO262446:OWO262465 PGK262446:PGK262465 PQG262446:PQG262465 QAC262446:QAC262465 QJY262446:QJY262465 QTU262446:QTU262465 RDQ262446:RDQ262465 RNM262446:RNM262465 RXI262446:RXI262465 SHE262446:SHE262465 SRA262446:SRA262465 TAW262446:TAW262465 TKS262446:TKS262465 TUO262446:TUO262465 UEK262446:UEK262465 UOG262446:UOG262465 UYC262446:UYC262465 VHY262446:VHY262465 VRU262446:VRU262465 WBQ262446:WBQ262465 WLM262446:WLM262465 WVI262446:WVI262465 K327982:K328001 IW327982:IW328001 SS327982:SS328001 ACO327982:ACO328001 AMK327982:AMK328001 AWG327982:AWG328001 BGC327982:BGC328001 BPY327982:BPY328001 BZU327982:BZU328001 CJQ327982:CJQ328001 CTM327982:CTM328001 DDI327982:DDI328001 DNE327982:DNE328001 DXA327982:DXA328001 EGW327982:EGW328001 EQS327982:EQS328001 FAO327982:FAO328001 FKK327982:FKK328001 FUG327982:FUG328001 GEC327982:GEC328001 GNY327982:GNY328001 GXU327982:GXU328001 HHQ327982:HHQ328001 HRM327982:HRM328001 IBI327982:IBI328001 ILE327982:ILE328001 IVA327982:IVA328001 JEW327982:JEW328001 JOS327982:JOS328001 JYO327982:JYO328001 KIK327982:KIK328001 KSG327982:KSG328001 LCC327982:LCC328001 LLY327982:LLY328001 LVU327982:LVU328001 MFQ327982:MFQ328001 MPM327982:MPM328001 MZI327982:MZI328001 NJE327982:NJE328001 NTA327982:NTA328001 OCW327982:OCW328001 OMS327982:OMS328001 OWO327982:OWO328001 PGK327982:PGK328001 PQG327982:PQG328001 QAC327982:QAC328001 QJY327982:QJY328001 QTU327982:QTU328001 RDQ327982:RDQ328001 RNM327982:RNM328001 RXI327982:RXI328001 SHE327982:SHE328001 SRA327982:SRA328001 TAW327982:TAW328001 TKS327982:TKS328001 TUO327982:TUO328001 UEK327982:UEK328001 UOG327982:UOG328001 UYC327982:UYC328001 VHY327982:VHY328001 VRU327982:VRU328001 WBQ327982:WBQ328001 WLM327982:WLM328001 WVI327982:WVI328001 K393518:K393537 IW393518:IW393537 SS393518:SS393537 ACO393518:ACO393537 AMK393518:AMK393537 AWG393518:AWG393537 BGC393518:BGC393537 BPY393518:BPY393537 BZU393518:BZU393537 CJQ393518:CJQ393537 CTM393518:CTM393537 DDI393518:DDI393537 DNE393518:DNE393537 DXA393518:DXA393537 EGW393518:EGW393537 EQS393518:EQS393537 FAO393518:FAO393537 FKK393518:FKK393537 FUG393518:FUG393537 GEC393518:GEC393537 GNY393518:GNY393537 GXU393518:GXU393537 HHQ393518:HHQ393537 HRM393518:HRM393537 IBI393518:IBI393537 ILE393518:ILE393537 IVA393518:IVA393537 JEW393518:JEW393537 JOS393518:JOS393537 JYO393518:JYO393537 KIK393518:KIK393537 KSG393518:KSG393537 LCC393518:LCC393537 LLY393518:LLY393537 LVU393518:LVU393537 MFQ393518:MFQ393537 MPM393518:MPM393537 MZI393518:MZI393537 NJE393518:NJE393537 NTA393518:NTA393537 OCW393518:OCW393537 OMS393518:OMS393537 OWO393518:OWO393537 PGK393518:PGK393537 PQG393518:PQG393537 QAC393518:QAC393537 QJY393518:QJY393537 QTU393518:QTU393537 RDQ393518:RDQ393537 RNM393518:RNM393537 RXI393518:RXI393537 SHE393518:SHE393537 SRA393518:SRA393537 TAW393518:TAW393537 TKS393518:TKS393537 TUO393518:TUO393537 UEK393518:UEK393537 UOG393518:UOG393537 UYC393518:UYC393537 VHY393518:VHY393537 VRU393518:VRU393537 WBQ393518:WBQ393537 WLM393518:WLM393537 WVI393518:WVI393537 K459054:K459073 IW459054:IW459073 SS459054:SS459073 ACO459054:ACO459073 AMK459054:AMK459073 AWG459054:AWG459073 BGC459054:BGC459073 BPY459054:BPY459073 BZU459054:BZU459073 CJQ459054:CJQ459073 CTM459054:CTM459073 DDI459054:DDI459073 DNE459054:DNE459073 DXA459054:DXA459073 EGW459054:EGW459073 EQS459054:EQS459073 FAO459054:FAO459073 FKK459054:FKK459073 FUG459054:FUG459073 GEC459054:GEC459073 GNY459054:GNY459073 GXU459054:GXU459073 HHQ459054:HHQ459073 HRM459054:HRM459073 IBI459054:IBI459073 ILE459054:ILE459073 IVA459054:IVA459073 JEW459054:JEW459073 JOS459054:JOS459073 JYO459054:JYO459073 KIK459054:KIK459073 KSG459054:KSG459073 LCC459054:LCC459073 LLY459054:LLY459073 LVU459054:LVU459073 MFQ459054:MFQ459073 MPM459054:MPM459073 MZI459054:MZI459073 NJE459054:NJE459073 NTA459054:NTA459073 OCW459054:OCW459073 OMS459054:OMS459073 OWO459054:OWO459073 PGK459054:PGK459073 PQG459054:PQG459073 QAC459054:QAC459073 QJY459054:QJY459073 QTU459054:QTU459073 RDQ459054:RDQ459073 RNM459054:RNM459073 RXI459054:RXI459073 SHE459054:SHE459073 SRA459054:SRA459073 TAW459054:TAW459073 TKS459054:TKS459073 TUO459054:TUO459073 UEK459054:UEK459073 UOG459054:UOG459073 UYC459054:UYC459073 VHY459054:VHY459073 VRU459054:VRU459073 WBQ459054:WBQ459073 WLM459054:WLM459073 WVI459054:WVI459073 K524590:K524609 IW524590:IW524609 SS524590:SS524609 ACO524590:ACO524609 AMK524590:AMK524609 AWG524590:AWG524609 BGC524590:BGC524609 BPY524590:BPY524609 BZU524590:BZU524609 CJQ524590:CJQ524609 CTM524590:CTM524609 DDI524590:DDI524609 DNE524590:DNE524609 DXA524590:DXA524609 EGW524590:EGW524609 EQS524590:EQS524609 FAO524590:FAO524609 FKK524590:FKK524609 FUG524590:FUG524609 GEC524590:GEC524609 GNY524590:GNY524609 GXU524590:GXU524609 HHQ524590:HHQ524609 HRM524590:HRM524609 IBI524590:IBI524609 ILE524590:ILE524609 IVA524590:IVA524609 JEW524590:JEW524609 JOS524590:JOS524609 JYO524590:JYO524609 KIK524590:KIK524609 KSG524590:KSG524609 LCC524590:LCC524609 LLY524590:LLY524609 LVU524590:LVU524609 MFQ524590:MFQ524609 MPM524590:MPM524609 MZI524590:MZI524609 NJE524590:NJE524609 NTA524590:NTA524609 OCW524590:OCW524609 OMS524590:OMS524609 OWO524590:OWO524609 PGK524590:PGK524609 PQG524590:PQG524609 QAC524590:QAC524609 QJY524590:QJY524609 QTU524590:QTU524609 RDQ524590:RDQ524609 RNM524590:RNM524609 RXI524590:RXI524609 SHE524590:SHE524609 SRA524590:SRA524609 TAW524590:TAW524609 TKS524590:TKS524609 TUO524590:TUO524609 UEK524590:UEK524609 UOG524590:UOG524609 UYC524590:UYC524609 VHY524590:VHY524609 VRU524590:VRU524609 WBQ524590:WBQ524609 WLM524590:WLM524609 WVI524590:WVI524609 K590126:K590145 IW590126:IW590145 SS590126:SS590145 ACO590126:ACO590145 AMK590126:AMK590145 AWG590126:AWG590145 BGC590126:BGC590145 BPY590126:BPY590145 BZU590126:BZU590145 CJQ590126:CJQ590145 CTM590126:CTM590145 DDI590126:DDI590145 DNE590126:DNE590145 DXA590126:DXA590145 EGW590126:EGW590145 EQS590126:EQS590145 FAO590126:FAO590145 FKK590126:FKK590145 FUG590126:FUG590145 GEC590126:GEC590145 GNY590126:GNY590145 GXU590126:GXU590145 HHQ590126:HHQ590145 HRM590126:HRM590145 IBI590126:IBI590145 ILE590126:ILE590145 IVA590126:IVA590145 JEW590126:JEW590145 JOS590126:JOS590145 JYO590126:JYO590145 KIK590126:KIK590145 KSG590126:KSG590145 LCC590126:LCC590145 LLY590126:LLY590145 LVU590126:LVU590145 MFQ590126:MFQ590145 MPM590126:MPM590145 MZI590126:MZI590145 NJE590126:NJE590145 NTA590126:NTA590145 OCW590126:OCW590145 OMS590126:OMS590145 OWO590126:OWO590145 PGK590126:PGK590145 PQG590126:PQG590145 QAC590126:QAC590145 QJY590126:QJY590145 QTU590126:QTU590145 RDQ590126:RDQ590145 RNM590126:RNM590145 RXI590126:RXI590145 SHE590126:SHE590145 SRA590126:SRA590145 TAW590126:TAW590145 TKS590126:TKS590145 TUO590126:TUO590145 UEK590126:UEK590145 UOG590126:UOG590145 UYC590126:UYC590145 VHY590126:VHY590145 VRU590126:VRU590145 WBQ590126:WBQ590145 WLM590126:WLM590145 WVI590126:WVI590145 K655662:K655681 IW655662:IW655681 SS655662:SS655681 ACO655662:ACO655681 AMK655662:AMK655681 AWG655662:AWG655681 BGC655662:BGC655681 BPY655662:BPY655681 BZU655662:BZU655681 CJQ655662:CJQ655681 CTM655662:CTM655681 DDI655662:DDI655681 DNE655662:DNE655681 DXA655662:DXA655681 EGW655662:EGW655681 EQS655662:EQS655681 FAO655662:FAO655681 FKK655662:FKK655681 FUG655662:FUG655681 GEC655662:GEC655681 GNY655662:GNY655681 GXU655662:GXU655681 HHQ655662:HHQ655681 HRM655662:HRM655681 IBI655662:IBI655681 ILE655662:ILE655681 IVA655662:IVA655681 JEW655662:JEW655681 JOS655662:JOS655681 JYO655662:JYO655681 KIK655662:KIK655681 KSG655662:KSG655681 LCC655662:LCC655681 LLY655662:LLY655681 LVU655662:LVU655681 MFQ655662:MFQ655681 MPM655662:MPM655681 MZI655662:MZI655681 NJE655662:NJE655681 NTA655662:NTA655681 OCW655662:OCW655681 OMS655662:OMS655681 OWO655662:OWO655681 PGK655662:PGK655681 PQG655662:PQG655681 QAC655662:QAC655681 QJY655662:QJY655681 QTU655662:QTU655681 RDQ655662:RDQ655681 RNM655662:RNM655681 RXI655662:RXI655681 SHE655662:SHE655681 SRA655662:SRA655681 TAW655662:TAW655681 TKS655662:TKS655681 TUO655662:TUO655681 UEK655662:UEK655681 UOG655662:UOG655681 UYC655662:UYC655681 VHY655662:VHY655681 VRU655662:VRU655681 WBQ655662:WBQ655681 WLM655662:WLM655681 WVI655662:WVI655681 K721198:K721217 IW721198:IW721217 SS721198:SS721217 ACO721198:ACO721217 AMK721198:AMK721217 AWG721198:AWG721217 BGC721198:BGC721217 BPY721198:BPY721217 BZU721198:BZU721217 CJQ721198:CJQ721217 CTM721198:CTM721217 DDI721198:DDI721217 DNE721198:DNE721217 DXA721198:DXA721217 EGW721198:EGW721217 EQS721198:EQS721217 FAO721198:FAO721217 FKK721198:FKK721217 FUG721198:FUG721217 GEC721198:GEC721217 GNY721198:GNY721217 GXU721198:GXU721217 HHQ721198:HHQ721217 HRM721198:HRM721217 IBI721198:IBI721217 ILE721198:ILE721217 IVA721198:IVA721217 JEW721198:JEW721217 JOS721198:JOS721217 JYO721198:JYO721217 KIK721198:KIK721217 KSG721198:KSG721217 LCC721198:LCC721217 LLY721198:LLY721217 LVU721198:LVU721217 MFQ721198:MFQ721217 MPM721198:MPM721217 MZI721198:MZI721217 NJE721198:NJE721217 NTA721198:NTA721217 OCW721198:OCW721217 OMS721198:OMS721217 OWO721198:OWO721217 PGK721198:PGK721217 PQG721198:PQG721217 QAC721198:QAC721217 QJY721198:QJY721217 QTU721198:QTU721217 RDQ721198:RDQ721217 RNM721198:RNM721217 RXI721198:RXI721217 SHE721198:SHE721217 SRA721198:SRA721217 TAW721198:TAW721217 TKS721198:TKS721217 TUO721198:TUO721217 UEK721198:UEK721217 UOG721198:UOG721217 UYC721198:UYC721217 VHY721198:VHY721217 VRU721198:VRU721217 WBQ721198:WBQ721217 WLM721198:WLM721217 WVI721198:WVI721217 K786734:K786753 IW786734:IW786753 SS786734:SS786753 ACO786734:ACO786753 AMK786734:AMK786753 AWG786734:AWG786753 BGC786734:BGC786753 BPY786734:BPY786753 BZU786734:BZU786753 CJQ786734:CJQ786753 CTM786734:CTM786753 DDI786734:DDI786753 DNE786734:DNE786753 DXA786734:DXA786753 EGW786734:EGW786753 EQS786734:EQS786753 FAO786734:FAO786753 FKK786734:FKK786753 FUG786734:FUG786753 GEC786734:GEC786753 GNY786734:GNY786753 GXU786734:GXU786753 HHQ786734:HHQ786753 HRM786734:HRM786753 IBI786734:IBI786753 ILE786734:ILE786753 IVA786734:IVA786753 JEW786734:JEW786753 JOS786734:JOS786753 JYO786734:JYO786753 KIK786734:KIK786753 KSG786734:KSG786753 LCC786734:LCC786753 LLY786734:LLY786753 LVU786734:LVU786753 MFQ786734:MFQ786753 MPM786734:MPM786753 MZI786734:MZI786753 NJE786734:NJE786753 NTA786734:NTA786753 OCW786734:OCW786753 OMS786734:OMS786753 OWO786734:OWO786753 PGK786734:PGK786753 PQG786734:PQG786753 QAC786734:QAC786753 QJY786734:QJY786753 QTU786734:QTU786753 RDQ786734:RDQ786753 RNM786734:RNM786753 RXI786734:RXI786753 SHE786734:SHE786753 SRA786734:SRA786753 TAW786734:TAW786753 TKS786734:TKS786753 TUO786734:TUO786753 UEK786734:UEK786753 UOG786734:UOG786753 UYC786734:UYC786753 VHY786734:VHY786753 VRU786734:VRU786753 WBQ786734:WBQ786753 WLM786734:WLM786753 WVI786734:WVI786753 K852270:K852289 IW852270:IW852289 SS852270:SS852289 ACO852270:ACO852289 AMK852270:AMK852289 AWG852270:AWG852289 BGC852270:BGC852289 BPY852270:BPY852289 BZU852270:BZU852289 CJQ852270:CJQ852289 CTM852270:CTM852289 DDI852270:DDI852289 DNE852270:DNE852289 DXA852270:DXA852289 EGW852270:EGW852289 EQS852270:EQS852289 FAO852270:FAO852289 FKK852270:FKK852289 FUG852270:FUG852289 GEC852270:GEC852289 GNY852270:GNY852289 GXU852270:GXU852289 HHQ852270:HHQ852289 HRM852270:HRM852289 IBI852270:IBI852289 ILE852270:ILE852289 IVA852270:IVA852289 JEW852270:JEW852289 JOS852270:JOS852289 JYO852270:JYO852289 KIK852270:KIK852289 KSG852270:KSG852289 LCC852270:LCC852289 LLY852270:LLY852289 LVU852270:LVU852289 MFQ852270:MFQ852289 MPM852270:MPM852289 MZI852270:MZI852289 NJE852270:NJE852289 NTA852270:NTA852289 OCW852270:OCW852289 OMS852270:OMS852289 OWO852270:OWO852289 PGK852270:PGK852289 PQG852270:PQG852289 QAC852270:QAC852289 QJY852270:QJY852289 QTU852270:QTU852289 RDQ852270:RDQ852289 RNM852270:RNM852289 RXI852270:RXI852289 SHE852270:SHE852289 SRA852270:SRA852289 TAW852270:TAW852289 TKS852270:TKS852289 TUO852270:TUO852289 UEK852270:UEK852289 UOG852270:UOG852289 UYC852270:UYC852289 VHY852270:VHY852289 VRU852270:VRU852289 WBQ852270:WBQ852289 WLM852270:WLM852289 WVI852270:WVI852289 K917806:K917825 IW917806:IW917825 SS917806:SS917825 ACO917806:ACO917825 AMK917806:AMK917825 AWG917806:AWG917825 BGC917806:BGC917825 BPY917806:BPY917825 BZU917806:BZU917825 CJQ917806:CJQ917825 CTM917806:CTM917825 DDI917806:DDI917825 DNE917806:DNE917825 DXA917806:DXA917825 EGW917806:EGW917825 EQS917806:EQS917825 FAO917806:FAO917825 FKK917806:FKK917825 FUG917806:FUG917825 GEC917806:GEC917825 GNY917806:GNY917825 GXU917806:GXU917825 HHQ917806:HHQ917825 HRM917806:HRM917825 IBI917806:IBI917825 ILE917806:ILE917825 IVA917806:IVA917825 JEW917806:JEW917825 JOS917806:JOS917825 JYO917806:JYO917825 KIK917806:KIK917825 KSG917806:KSG917825 LCC917806:LCC917825 LLY917806:LLY917825 LVU917806:LVU917825 MFQ917806:MFQ917825 MPM917806:MPM917825 MZI917806:MZI917825 NJE917806:NJE917825 NTA917806:NTA917825 OCW917806:OCW917825 OMS917806:OMS917825 OWO917806:OWO917825 PGK917806:PGK917825 PQG917806:PQG917825 QAC917806:QAC917825 QJY917806:QJY917825 QTU917806:QTU917825 RDQ917806:RDQ917825 RNM917806:RNM917825 RXI917806:RXI917825 SHE917806:SHE917825 SRA917806:SRA917825 TAW917806:TAW917825 TKS917806:TKS917825 TUO917806:TUO917825 UEK917806:UEK917825 UOG917806:UOG917825 UYC917806:UYC917825 VHY917806:VHY917825 VRU917806:VRU917825 WBQ917806:WBQ917825 WLM917806:WLM917825 WVI917806:WVI917825 K983342:K983361 IW983342:IW983361 SS983342:SS983361 ACO983342:ACO983361 AMK983342:AMK983361 AWG983342:AWG983361 BGC983342:BGC983361 BPY983342:BPY983361 BZU983342:BZU983361 CJQ983342:CJQ983361 CTM983342:CTM983361 DDI983342:DDI983361 DNE983342:DNE983361 DXA983342:DXA983361 EGW983342:EGW983361 EQS983342:EQS983361 FAO983342:FAO983361 FKK983342:FKK983361 FUG983342:FUG983361 GEC983342:GEC983361 GNY983342:GNY983361 GXU983342:GXU983361 HHQ983342:HHQ983361 HRM983342:HRM983361 IBI983342:IBI983361 ILE983342:ILE983361 IVA983342:IVA983361 JEW983342:JEW983361 JOS983342:JOS983361 JYO983342:JYO983361 KIK983342:KIK983361 KSG983342:KSG983361 LCC983342:LCC983361 LLY983342:LLY983361 LVU983342:LVU983361 MFQ983342:MFQ983361 MPM983342:MPM983361 MZI983342:MZI983361 NJE983342:NJE983361 NTA983342:NTA983361 OCW983342:OCW983361 OMS983342:OMS983361 OWO983342:OWO983361 PGK983342:PGK983361 PQG983342:PQG983361 QAC983342:QAC983361 QJY983342:QJY983361 QTU983342:QTU983361 RDQ983342:RDQ983361 RNM983342:RNM983361 RXI983342:RXI983361 SHE983342:SHE983361 SRA983342:SRA983361 TAW983342:TAW983361 TKS983342:TKS983361 TUO983342:TUO983361 UEK983342:UEK983361 UOG983342:UOG983361 UYC983342:UYC983361 VHY983342:VHY983361 VRU983342:VRU983361 WBQ983342:WBQ983361 WLM983342:WLM983361 WVI983342:WVI983361 WVI31:WVI32 IW31:IW32 SS31:SS32 ACO31:ACO32 AMK31:AMK32 AWG31:AWG32 BGC31:BGC32 BPY31:BPY32 BZU31:BZU32 CJQ31:CJQ32 CTM31:CTM32 DDI31:DDI32 DNE31:DNE32 DXA31:DXA32 EGW31:EGW32 EQS31:EQS32 FAO31:FAO32 FKK31:FKK32 FUG31:FUG32 GEC31:GEC32 GNY31:GNY32 GXU31:GXU32 HHQ31:HHQ32 HRM31:HRM32 IBI31:IBI32 ILE31:ILE32 IVA31:IVA32 JEW31:JEW32 JOS31:JOS32 JYO31:JYO32 KIK31:KIK32 KSG31:KSG32 LCC31:LCC32 LLY31:LLY32 LVU31:LVU32 MFQ31:MFQ32 MPM31:MPM32 MZI31:MZI32 NJE31:NJE32 NTA31:NTA32 OCW31:OCW32 OMS31:OMS32 OWO31:OWO32 PGK31:PGK32 PQG31:PQG32 QAC31:QAC32 QJY31:QJY32 QTU31:QTU32 RDQ31:RDQ32 RNM31:RNM32 RXI31:RXI32 SHE31:SHE32 SRA31:SRA32 TAW31:TAW32 TKS31:TKS32 TUO31:TUO32 UEK31:UEK32 UOG31:UOG32 UYC31:UYC32 VHY31:VHY32 VRU31:VRU32 WBQ31:WBQ32 WLM31:WLM32 SS35:SS327 ACO35:ACO327 AMK35:AMK327 AWG35:AWG327 BGC35:BGC327 BPY35:BPY327 BZU35:BZU327 CJQ35:CJQ327 CTM35:CTM327 DDI35:DDI327 DNE35:DNE327 DXA35:DXA327 EGW35:EGW327 EQS35:EQS327 FAO35:FAO327 FKK35:FKK327 FUG35:FUG327 GEC35:GEC327 GNY35:GNY327 GXU35:GXU327 HHQ35:HHQ327 HRM35:HRM327 IBI35:IBI327 ILE35:ILE327 IVA35:IVA327 JEW35:JEW327 JOS35:JOS327 JYO35:JYO327 KIK35:KIK327 KSG35:KSG327 LCC35:LCC327 LLY35:LLY327 LVU35:LVU327 MFQ35:MFQ327 MPM35:MPM327 MZI35:MZI327 NJE35:NJE327 NTA35:NTA327 OCW35:OCW327 OMS35:OMS327 OWO35:OWO327 PGK35:PGK327 PQG35:PQG327 QAC35:QAC327 QJY35:QJY327 QTU35:QTU327 RDQ35:RDQ327 RNM35:RNM327 RXI35:RXI327 SHE35:SHE327 SRA35:SRA327 TAW35:TAW327 TKS35:TKS327 TUO35:TUO327 UEK35:UEK327 UOG35:UOG327 UYC35:UYC327 VHY35:VHY327 VRU35:VRU327 WBQ35:WBQ327 WLM35:WLM327 WVI35:WVI327 IW35:IW327 K14:K346" xr:uid="{12FCD48F-7D29-46CE-A9DE-B4EE8A2A55CD}">
      <formula1>"GJ, GJ/day"</formula1>
    </dataValidation>
    <dataValidation type="list" allowBlank="1" showInputMessage="1" showErrorMessage="1" sqref="P65838:P65857 JB65838:JB65857 SX65838:SX65857 ACT65838:ACT65857 AMP65838:AMP65857 AWL65838:AWL65857 BGH65838:BGH65857 BQD65838:BQD65857 BZZ65838:BZZ65857 CJV65838:CJV65857 CTR65838:CTR65857 DDN65838:DDN65857 DNJ65838:DNJ65857 DXF65838:DXF65857 EHB65838:EHB65857 EQX65838:EQX65857 FAT65838:FAT65857 FKP65838:FKP65857 FUL65838:FUL65857 GEH65838:GEH65857 GOD65838:GOD65857 GXZ65838:GXZ65857 HHV65838:HHV65857 HRR65838:HRR65857 IBN65838:IBN65857 ILJ65838:ILJ65857 IVF65838:IVF65857 JFB65838:JFB65857 JOX65838:JOX65857 JYT65838:JYT65857 KIP65838:KIP65857 KSL65838:KSL65857 LCH65838:LCH65857 LMD65838:LMD65857 LVZ65838:LVZ65857 MFV65838:MFV65857 MPR65838:MPR65857 MZN65838:MZN65857 NJJ65838:NJJ65857 NTF65838:NTF65857 ODB65838:ODB65857 OMX65838:OMX65857 OWT65838:OWT65857 PGP65838:PGP65857 PQL65838:PQL65857 QAH65838:QAH65857 QKD65838:QKD65857 QTZ65838:QTZ65857 RDV65838:RDV65857 RNR65838:RNR65857 RXN65838:RXN65857 SHJ65838:SHJ65857 SRF65838:SRF65857 TBB65838:TBB65857 TKX65838:TKX65857 TUT65838:TUT65857 UEP65838:UEP65857 UOL65838:UOL65857 UYH65838:UYH65857 VID65838:VID65857 VRZ65838:VRZ65857 WBV65838:WBV65857 WLR65838:WLR65857 WVN65838:WVN65857 P131374:P131393 JB131374:JB131393 SX131374:SX131393 ACT131374:ACT131393 AMP131374:AMP131393 AWL131374:AWL131393 BGH131374:BGH131393 BQD131374:BQD131393 BZZ131374:BZZ131393 CJV131374:CJV131393 CTR131374:CTR131393 DDN131374:DDN131393 DNJ131374:DNJ131393 DXF131374:DXF131393 EHB131374:EHB131393 EQX131374:EQX131393 FAT131374:FAT131393 FKP131374:FKP131393 FUL131374:FUL131393 GEH131374:GEH131393 GOD131374:GOD131393 GXZ131374:GXZ131393 HHV131374:HHV131393 HRR131374:HRR131393 IBN131374:IBN131393 ILJ131374:ILJ131393 IVF131374:IVF131393 JFB131374:JFB131393 JOX131374:JOX131393 JYT131374:JYT131393 KIP131374:KIP131393 KSL131374:KSL131393 LCH131374:LCH131393 LMD131374:LMD131393 LVZ131374:LVZ131393 MFV131374:MFV131393 MPR131374:MPR131393 MZN131374:MZN131393 NJJ131374:NJJ131393 NTF131374:NTF131393 ODB131374:ODB131393 OMX131374:OMX131393 OWT131374:OWT131393 PGP131374:PGP131393 PQL131374:PQL131393 QAH131374:QAH131393 QKD131374:QKD131393 QTZ131374:QTZ131393 RDV131374:RDV131393 RNR131374:RNR131393 RXN131374:RXN131393 SHJ131374:SHJ131393 SRF131374:SRF131393 TBB131374:TBB131393 TKX131374:TKX131393 TUT131374:TUT131393 UEP131374:UEP131393 UOL131374:UOL131393 UYH131374:UYH131393 VID131374:VID131393 VRZ131374:VRZ131393 WBV131374:WBV131393 WLR131374:WLR131393 WVN131374:WVN131393 P196910:P196929 JB196910:JB196929 SX196910:SX196929 ACT196910:ACT196929 AMP196910:AMP196929 AWL196910:AWL196929 BGH196910:BGH196929 BQD196910:BQD196929 BZZ196910:BZZ196929 CJV196910:CJV196929 CTR196910:CTR196929 DDN196910:DDN196929 DNJ196910:DNJ196929 DXF196910:DXF196929 EHB196910:EHB196929 EQX196910:EQX196929 FAT196910:FAT196929 FKP196910:FKP196929 FUL196910:FUL196929 GEH196910:GEH196929 GOD196910:GOD196929 GXZ196910:GXZ196929 HHV196910:HHV196929 HRR196910:HRR196929 IBN196910:IBN196929 ILJ196910:ILJ196929 IVF196910:IVF196929 JFB196910:JFB196929 JOX196910:JOX196929 JYT196910:JYT196929 KIP196910:KIP196929 KSL196910:KSL196929 LCH196910:LCH196929 LMD196910:LMD196929 LVZ196910:LVZ196929 MFV196910:MFV196929 MPR196910:MPR196929 MZN196910:MZN196929 NJJ196910:NJJ196929 NTF196910:NTF196929 ODB196910:ODB196929 OMX196910:OMX196929 OWT196910:OWT196929 PGP196910:PGP196929 PQL196910:PQL196929 QAH196910:QAH196929 QKD196910:QKD196929 QTZ196910:QTZ196929 RDV196910:RDV196929 RNR196910:RNR196929 RXN196910:RXN196929 SHJ196910:SHJ196929 SRF196910:SRF196929 TBB196910:TBB196929 TKX196910:TKX196929 TUT196910:TUT196929 UEP196910:UEP196929 UOL196910:UOL196929 UYH196910:UYH196929 VID196910:VID196929 VRZ196910:VRZ196929 WBV196910:WBV196929 WLR196910:WLR196929 WVN196910:WVN196929 P262446:P262465 JB262446:JB262465 SX262446:SX262465 ACT262446:ACT262465 AMP262446:AMP262465 AWL262446:AWL262465 BGH262446:BGH262465 BQD262446:BQD262465 BZZ262446:BZZ262465 CJV262446:CJV262465 CTR262446:CTR262465 DDN262446:DDN262465 DNJ262446:DNJ262465 DXF262446:DXF262465 EHB262446:EHB262465 EQX262446:EQX262465 FAT262446:FAT262465 FKP262446:FKP262465 FUL262446:FUL262465 GEH262446:GEH262465 GOD262446:GOD262465 GXZ262446:GXZ262465 HHV262446:HHV262465 HRR262446:HRR262465 IBN262446:IBN262465 ILJ262446:ILJ262465 IVF262446:IVF262465 JFB262446:JFB262465 JOX262446:JOX262465 JYT262446:JYT262465 KIP262446:KIP262465 KSL262446:KSL262465 LCH262446:LCH262465 LMD262446:LMD262465 LVZ262446:LVZ262465 MFV262446:MFV262465 MPR262446:MPR262465 MZN262446:MZN262465 NJJ262446:NJJ262465 NTF262446:NTF262465 ODB262446:ODB262465 OMX262446:OMX262465 OWT262446:OWT262465 PGP262446:PGP262465 PQL262446:PQL262465 QAH262446:QAH262465 QKD262446:QKD262465 QTZ262446:QTZ262465 RDV262446:RDV262465 RNR262446:RNR262465 RXN262446:RXN262465 SHJ262446:SHJ262465 SRF262446:SRF262465 TBB262446:TBB262465 TKX262446:TKX262465 TUT262446:TUT262465 UEP262446:UEP262465 UOL262446:UOL262465 UYH262446:UYH262465 VID262446:VID262465 VRZ262446:VRZ262465 WBV262446:WBV262465 WLR262446:WLR262465 WVN262446:WVN262465 P327982:P328001 JB327982:JB328001 SX327982:SX328001 ACT327982:ACT328001 AMP327982:AMP328001 AWL327982:AWL328001 BGH327982:BGH328001 BQD327982:BQD328001 BZZ327982:BZZ328001 CJV327982:CJV328001 CTR327982:CTR328001 DDN327982:DDN328001 DNJ327982:DNJ328001 DXF327982:DXF328001 EHB327982:EHB328001 EQX327982:EQX328001 FAT327982:FAT328001 FKP327982:FKP328001 FUL327982:FUL328001 GEH327982:GEH328001 GOD327982:GOD328001 GXZ327982:GXZ328001 HHV327982:HHV328001 HRR327982:HRR328001 IBN327982:IBN328001 ILJ327982:ILJ328001 IVF327982:IVF328001 JFB327982:JFB328001 JOX327982:JOX328001 JYT327982:JYT328001 KIP327982:KIP328001 KSL327982:KSL328001 LCH327982:LCH328001 LMD327982:LMD328001 LVZ327982:LVZ328001 MFV327982:MFV328001 MPR327982:MPR328001 MZN327982:MZN328001 NJJ327982:NJJ328001 NTF327982:NTF328001 ODB327982:ODB328001 OMX327982:OMX328001 OWT327982:OWT328001 PGP327982:PGP328001 PQL327982:PQL328001 QAH327982:QAH328001 QKD327982:QKD328001 QTZ327982:QTZ328001 RDV327982:RDV328001 RNR327982:RNR328001 RXN327982:RXN328001 SHJ327982:SHJ328001 SRF327982:SRF328001 TBB327982:TBB328001 TKX327982:TKX328001 TUT327982:TUT328001 UEP327982:UEP328001 UOL327982:UOL328001 UYH327982:UYH328001 VID327982:VID328001 VRZ327982:VRZ328001 WBV327982:WBV328001 WLR327982:WLR328001 WVN327982:WVN328001 P393518:P393537 JB393518:JB393537 SX393518:SX393537 ACT393518:ACT393537 AMP393518:AMP393537 AWL393518:AWL393537 BGH393518:BGH393537 BQD393518:BQD393537 BZZ393518:BZZ393537 CJV393518:CJV393537 CTR393518:CTR393537 DDN393518:DDN393537 DNJ393518:DNJ393537 DXF393518:DXF393537 EHB393518:EHB393537 EQX393518:EQX393537 FAT393518:FAT393537 FKP393518:FKP393537 FUL393518:FUL393537 GEH393518:GEH393537 GOD393518:GOD393537 GXZ393518:GXZ393537 HHV393518:HHV393537 HRR393518:HRR393537 IBN393518:IBN393537 ILJ393518:ILJ393537 IVF393518:IVF393537 JFB393518:JFB393537 JOX393518:JOX393537 JYT393518:JYT393537 KIP393518:KIP393537 KSL393518:KSL393537 LCH393518:LCH393537 LMD393518:LMD393537 LVZ393518:LVZ393537 MFV393518:MFV393537 MPR393518:MPR393537 MZN393518:MZN393537 NJJ393518:NJJ393537 NTF393518:NTF393537 ODB393518:ODB393537 OMX393518:OMX393537 OWT393518:OWT393537 PGP393518:PGP393537 PQL393518:PQL393537 QAH393518:QAH393537 QKD393518:QKD393537 QTZ393518:QTZ393537 RDV393518:RDV393537 RNR393518:RNR393537 RXN393518:RXN393537 SHJ393518:SHJ393537 SRF393518:SRF393537 TBB393518:TBB393537 TKX393518:TKX393537 TUT393518:TUT393537 UEP393518:UEP393537 UOL393518:UOL393537 UYH393518:UYH393537 VID393518:VID393537 VRZ393518:VRZ393537 WBV393518:WBV393537 WLR393518:WLR393537 WVN393518:WVN393537 P459054:P459073 JB459054:JB459073 SX459054:SX459073 ACT459054:ACT459073 AMP459054:AMP459073 AWL459054:AWL459073 BGH459054:BGH459073 BQD459054:BQD459073 BZZ459054:BZZ459073 CJV459054:CJV459073 CTR459054:CTR459073 DDN459054:DDN459073 DNJ459054:DNJ459073 DXF459054:DXF459073 EHB459054:EHB459073 EQX459054:EQX459073 FAT459054:FAT459073 FKP459054:FKP459073 FUL459054:FUL459073 GEH459054:GEH459073 GOD459054:GOD459073 GXZ459054:GXZ459073 HHV459054:HHV459073 HRR459054:HRR459073 IBN459054:IBN459073 ILJ459054:ILJ459073 IVF459054:IVF459073 JFB459054:JFB459073 JOX459054:JOX459073 JYT459054:JYT459073 KIP459054:KIP459073 KSL459054:KSL459073 LCH459054:LCH459073 LMD459054:LMD459073 LVZ459054:LVZ459073 MFV459054:MFV459073 MPR459054:MPR459073 MZN459054:MZN459073 NJJ459054:NJJ459073 NTF459054:NTF459073 ODB459054:ODB459073 OMX459054:OMX459073 OWT459054:OWT459073 PGP459054:PGP459073 PQL459054:PQL459073 QAH459054:QAH459073 QKD459054:QKD459073 QTZ459054:QTZ459073 RDV459054:RDV459073 RNR459054:RNR459073 RXN459054:RXN459073 SHJ459054:SHJ459073 SRF459054:SRF459073 TBB459054:TBB459073 TKX459054:TKX459073 TUT459054:TUT459073 UEP459054:UEP459073 UOL459054:UOL459073 UYH459054:UYH459073 VID459054:VID459073 VRZ459054:VRZ459073 WBV459054:WBV459073 WLR459054:WLR459073 WVN459054:WVN459073 P524590:P524609 JB524590:JB524609 SX524590:SX524609 ACT524590:ACT524609 AMP524590:AMP524609 AWL524590:AWL524609 BGH524590:BGH524609 BQD524590:BQD524609 BZZ524590:BZZ524609 CJV524590:CJV524609 CTR524590:CTR524609 DDN524590:DDN524609 DNJ524590:DNJ524609 DXF524590:DXF524609 EHB524590:EHB524609 EQX524590:EQX524609 FAT524590:FAT524609 FKP524590:FKP524609 FUL524590:FUL524609 GEH524590:GEH524609 GOD524590:GOD524609 GXZ524590:GXZ524609 HHV524590:HHV524609 HRR524590:HRR524609 IBN524590:IBN524609 ILJ524590:ILJ524609 IVF524590:IVF524609 JFB524590:JFB524609 JOX524590:JOX524609 JYT524590:JYT524609 KIP524590:KIP524609 KSL524590:KSL524609 LCH524590:LCH524609 LMD524590:LMD524609 LVZ524590:LVZ524609 MFV524590:MFV524609 MPR524590:MPR524609 MZN524590:MZN524609 NJJ524590:NJJ524609 NTF524590:NTF524609 ODB524590:ODB524609 OMX524590:OMX524609 OWT524590:OWT524609 PGP524590:PGP524609 PQL524590:PQL524609 QAH524590:QAH524609 QKD524590:QKD524609 QTZ524590:QTZ524609 RDV524590:RDV524609 RNR524590:RNR524609 RXN524590:RXN524609 SHJ524590:SHJ524609 SRF524590:SRF524609 TBB524590:TBB524609 TKX524590:TKX524609 TUT524590:TUT524609 UEP524590:UEP524609 UOL524590:UOL524609 UYH524590:UYH524609 VID524590:VID524609 VRZ524590:VRZ524609 WBV524590:WBV524609 WLR524590:WLR524609 WVN524590:WVN524609 P590126:P590145 JB590126:JB590145 SX590126:SX590145 ACT590126:ACT590145 AMP590126:AMP590145 AWL590126:AWL590145 BGH590126:BGH590145 BQD590126:BQD590145 BZZ590126:BZZ590145 CJV590126:CJV590145 CTR590126:CTR590145 DDN590126:DDN590145 DNJ590126:DNJ590145 DXF590126:DXF590145 EHB590126:EHB590145 EQX590126:EQX590145 FAT590126:FAT590145 FKP590126:FKP590145 FUL590126:FUL590145 GEH590126:GEH590145 GOD590126:GOD590145 GXZ590126:GXZ590145 HHV590126:HHV590145 HRR590126:HRR590145 IBN590126:IBN590145 ILJ590126:ILJ590145 IVF590126:IVF590145 JFB590126:JFB590145 JOX590126:JOX590145 JYT590126:JYT590145 KIP590126:KIP590145 KSL590126:KSL590145 LCH590126:LCH590145 LMD590126:LMD590145 LVZ590126:LVZ590145 MFV590126:MFV590145 MPR590126:MPR590145 MZN590126:MZN590145 NJJ590126:NJJ590145 NTF590126:NTF590145 ODB590126:ODB590145 OMX590126:OMX590145 OWT590126:OWT590145 PGP590126:PGP590145 PQL590126:PQL590145 QAH590126:QAH590145 QKD590126:QKD590145 QTZ590126:QTZ590145 RDV590126:RDV590145 RNR590126:RNR590145 RXN590126:RXN590145 SHJ590126:SHJ590145 SRF590126:SRF590145 TBB590126:TBB590145 TKX590126:TKX590145 TUT590126:TUT590145 UEP590126:UEP590145 UOL590126:UOL590145 UYH590126:UYH590145 VID590126:VID590145 VRZ590126:VRZ590145 WBV590126:WBV590145 WLR590126:WLR590145 WVN590126:WVN590145 P655662:P655681 JB655662:JB655681 SX655662:SX655681 ACT655662:ACT655681 AMP655662:AMP655681 AWL655662:AWL655681 BGH655662:BGH655681 BQD655662:BQD655681 BZZ655662:BZZ655681 CJV655662:CJV655681 CTR655662:CTR655681 DDN655662:DDN655681 DNJ655662:DNJ655681 DXF655662:DXF655681 EHB655662:EHB655681 EQX655662:EQX655681 FAT655662:FAT655681 FKP655662:FKP655681 FUL655662:FUL655681 GEH655662:GEH655681 GOD655662:GOD655681 GXZ655662:GXZ655681 HHV655662:HHV655681 HRR655662:HRR655681 IBN655662:IBN655681 ILJ655662:ILJ655681 IVF655662:IVF655681 JFB655662:JFB655681 JOX655662:JOX655681 JYT655662:JYT655681 KIP655662:KIP655681 KSL655662:KSL655681 LCH655662:LCH655681 LMD655662:LMD655681 LVZ655662:LVZ655681 MFV655662:MFV655681 MPR655662:MPR655681 MZN655662:MZN655681 NJJ655662:NJJ655681 NTF655662:NTF655681 ODB655662:ODB655681 OMX655662:OMX655681 OWT655662:OWT655681 PGP655662:PGP655681 PQL655662:PQL655681 QAH655662:QAH655681 QKD655662:QKD655681 QTZ655662:QTZ655681 RDV655662:RDV655681 RNR655662:RNR655681 RXN655662:RXN655681 SHJ655662:SHJ655681 SRF655662:SRF655681 TBB655662:TBB655681 TKX655662:TKX655681 TUT655662:TUT655681 UEP655662:UEP655681 UOL655662:UOL655681 UYH655662:UYH655681 VID655662:VID655681 VRZ655662:VRZ655681 WBV655662:WBV655681 WLR655662:WLR655681 WVN655662:WVN655681 P721198:P721217 JB721198:JB721217 SX721198:SX721217 ACT721198:ACT721217 AMP721198:AMP721217 AWL721198:AWL721217 BGH721198:BGH721217 BQD721198:BQD721217 BZZ721198:BZZ721217 CJV721198:CJV721217 CTR721198:CTR721217 DDN721198:DDN721217 DNJ721198:DNJ721217 DXF721198:DXF721217 EHB721198:EHB721217 EQX721198:EQX721217 FAT721198:FAT721217 FKP721198:FKP721217 FUL721198:FUL721217 GEH721198:GEH721217 GOD721198:GOD721217 GXZ721198:GXZ721217 HHV721198:HHV721217 HRR721198:HRR721217 IBN721198:IBN721217 ILJ721198:ILJ721217 IVF721198:IVF721217 JFB721198:JFB721217 JOX721198:JOX721217 JYT721198:JYT721217 KIP721198:KIP721217 KSL721198:KSL721217 LCH721198:LCH721217 LMD721198:LMD721217 LVZ721198:LVZ721217 MFV721198:MFV721217 MPR721198:MPR721217 MZN721198:MZN721217 NJJ721198:NJJ721217 NTF721198:NTF721217 ODB721198:ODB721217 OMX721198:OMX721217 OWT721198:OWT721217 PGP721198:PGP721217 PQL721198:PQL721217 QAH721198:QAH721217 QKD721198:QKD721217 QTZ721198:QTZ721217 RDV721198:RDV721217 RNR721198:RNR721217 RXN721198:RXN721217 SHJ721198:SHJ721217 SRF721198:SRF721217 TBB721198:TBB721217 TKX721198:TKX721217 TUT721198:TUT721217 UEP721198:UEP721217 UOL721198:UOL721217 UYH721198:UYH721217 VID721198:VID721217 VRZ721198:VRZ721217 WBV721198:WBV721217 WLR721198:WLR721217 WVN721198:WVN721217 P786734:P786753 JB786734:JB786753 SX786734:SX786753 ACT786734:ACT786753 AMP786734:AMP786753 AWL786734:AWL786753 BGH786734:BGH786753 BQD786734:BQD786753 BZZ786734:BZZ786753 CJV786734:CJV786753 CTR786734:CTR786753 DDN786734:DDN786753 DNJ786734:DNJ786753 DXF786734:DXF786753 EHB786734:EHB786753 EQX786734:EQX786753 FAT786734:FAT786753 FKP786734:FKP786753 FUL786734:FUL786753 GEH786734:GEH786753 GOD786734:GOD786753 GXZ786734:GXZ786753 HHV786734:HHV786753 HRR786734:HRR786753 IBN786734:IBN786753 ILJ786734:ILJ786753 IVF786734:IVF786753 JFB786734:JFB786753 JOX786734:JOX786753 JYT786734:JYT786753 KIP786734:KIP786753 KSL786734:KSL786753 LCH786734:LCH786753 LMD786734:LMD786753 LVZ786734:LVZ786753 MFV786734:MFV786753 MPR786734:MPR786753 MZN786734:MZN786753 NJJ786734:NJJ786753 NTF786734:NTF786753 ODB786734:ODB786753 OMX786734:OMX786753 OWT786734:OWT786753 PGP786734:PGP786753 PQL786734:PQL786753 QAH786734:QAH786753 QKD786734:QKD786753 QTZ786734:QTZ786753 RDV786734:RDV786753 RNR786734:RNR786753 RXN786734:RXN786753 SHJ786734:SHJ786753 SRF786734:SRF786753 TBB786734:TBB786753 TKX786734:TKX786753 TUT786734:TUT786753 UEP786734:UEP786753 UOL786734:UOL786753 UYH786734:UYH786753 VID786734:VID786753 VRZ786734:VRZ786753 WBV786734:WBV786753 WLR786734:WLR786753 WVN786734:WVN786753 P852270:P852289 JB852270:JB852289 SX852270:SX852289 ACT852270:ACT852289 AMP852270:AMP852289 AWL852270:AWL852289 BGH852270:BGH852289 BQD852270:BQD852289 BZZ852270:BZZ852289 CJV852270:CJV852289 CTR852270:CTR852289 DDN852270:DDN852289 DNJ852270:DNJ852289 DXF852270:DXF852289 EHB852270:EHB852289 EQX852270:EQX852289 FAT852270:FAT852289 FKP852270:FKP852289 FUL852270:FUL852289 GEH852270:GEH852289 GOD852270:GOD852289 GXZ852270:GXZ852289 HHV852270:HHV852289 HRR852270:HRR852289 IBN852270:IBN852289 ILJ852270:ILJ852289 IVF852270:IVF852289 JFB852270:JFB852289 JOX852270:JOX852289 JYT852270:JYT852289 KIP852270:KIP852289 KSL852270:KSL852289 LCH852270:LCH852289 LMD852270:LMD852289 LVZ852270:LVZ852289 MFV852270:MFV852289 MPR852270:MPR852289 MZN852270:MZN852289 NJJ852270:NJJ852289 NTF852270:NTF852289 ODB852270:ODB852289 OMX852270:OMX852289 OWT852270:OWT852289 PGP852270:PGP852289 PQL852270:PQL852289 QAH852270:QAH852289 QKD852270:QKD852289 QTZ852270:QTZ852289 RDV852270:RDV852289 RNR852270:RNR852289 RXN852270:RXN852289 SHJ852270:SHJ852289 SRF852270:SRF852289 TBB852270:TBB852289 TKX852270:TKX852289 TUT852270:TUT852289 UEP852270:UEP852289 UOL852270:UOL852289 UYH852270:UYH852289 VID852270:VID852289 VRZ852270:VRZ852289 WBV852270:WBV852289 WLR852270:WLR852289 WVN852270:WVN852289 P917806:P917825 JB917806:JB917825 SX917806:SX917825 ACT917806:ACT917825 AMP917806:AMP917825 AWL917806:AWL917825 BGH917806:BGH917825 BQD917806:BQD917825 BZZ917806:BZZ917825 CJV917806:CJV917825 CTR917806:CTR917825 DDN917806:DDN917825 DNJ917806:DNJ917825 DXF917806:DXF917825 EHB917806:EHB917825 EQX917806:EQX917825 FAT917806:FAT917825 FKP917806:FKP917825 FUL917806:FUL917825 GEH917806:GEH917825 GOD917806:GOD917825 GXZ917806:GXZ917825 HHV917806:HHV917825 HRR917806:HRR917825 IBN917806:IBN917825 ILJ917806:ILJ917825 IVF917806:IVF917825 JFB917806:JFB917825 JOX917806:JOX917825 JYT917806:JYT917825 KIP917806:KIP917825 KSL917806:KSL917825 LCH917806:LCH917825 LMD917806:LMD917825 LVZ917806:LVZ917825 MFV917806:MFV917825 MPR917806:MPR917825 MZN917806:MZN917825 NJJ917806:NJJ917825 NTF917806:NTF917825 ODB917806:ODB917825 OMX917806:OMX917825 OWT917806:OWT917825 PGP917806:PGP917825 PQL917806:PQL917825 QAH917806:QAH917825 QKD917806:QKD917825 QTZ917806:QTZ917825 RDV917806:RDV917825 RNR917806:RNR917825 RXN917806:RXN917825 SHJ917806:SHJ917825 SRF917806:SRF917825 TBB917806:TBB917825 TKX917806:TKX917825 TUT917806:TUT917825 UEP917806:UEP917825 UOL917806:UOL917825 UYH917806:UYH917825 VID917806:VID917825 VRZ917806:VRZ917825 WBV917806:WBV917825 WLR917806:WLR917825 WVN917806:WVN917825 P983342:P983361 JB983342:JB983361 SX983342:SX983361 ACT983342:ACT983361 AMP983342:AMP983361 AWL983342:AWL983361 BGH983342:BGH983361 BQD983342:BQD983361 BZZ983342:BZZ983361 CJV983342:CJV983361 CTR983342:CTR983361 DDN983342:DDN983361 DNJ983342:DNJ983361 DXF983342:DXF983361 EHB983342:EHB983361 EQX983342:EQX983361 FAT983342:FAT983361 FKP983342:FKP983361 FUL983342:FUL983361 GEH983342:GEH983361 GOD983342:GOD983361 GXZ983342:GXZ983361 HHV983342:HHV983361 HRR983342:HRR983361 IBN983342:IBN983361 ILJ983342:ILJ983361 IVF983342:IVF983361 JFB983342:JFB983361 JOX983342:JOX983361 JYT983342:JYT983361 KIP983342:KIP983361 KSL983342:KSL983361 LCH983342:LCH983361 LMD983342:LMD983361 LVZ983342:LVZ983361 MFV983342:MFV983361 MPR983342:MPR983361 MZN983342:MZN983361 NJJ983342:NJJ983361 NTF983342:NTF983361 ODB983342:ODB983361 OMX983342:OMX983361 OWT983342:OWT983361 PGP983342:PGP983361 PQL983342:PQL983361 QAH983342:QAH983361 QKD983342:QKD983361 QTZ983342:QTZ983361 RDV983342:RDV983361 RNR983342:RNR983361 RXN983342:RXN983361 SHJ983342:SHJ983361 SRF983342:SRF983361 TBB983342:TBB983361 TKX983342:TKX983361 TUT983342:TUT983361 UEP983342:UEP983361 UOL983342:UOL983361 UYH983342:UYH983361 VID983342:VID983361 VRZ983342:VRZ983361 WBV983342:WBV983361 WLR983342:WLR983361 WVN983342:WVN983361 S65838:S65857 JE65838:JE65857 TA65838:TA65857 ACW65838:ACW65857 AMS65838:AMS65857 AWO65838:AWO65857 BGK65838:BGK65857 BQG65838:BQG65857 CAC65838:CAC65857 CJY65838:CJY65857 CTU65838:CTU65857 DDQ65838:DDQ65857 DNM65838:DNM65857 DXI65838:DXI65857 EHE65838:EHE65857 ERA65838:ERA65857 FAW65838:FAW65857 FKS65838:FKS65857 FUO65838:FUO65857 GEK65838:GEK65857 GOG65838:GOG65857 GYC65838:GYC65857 HHY65838:HHY65857 HRU65838:HRU65857 IBQ65838:IBQ65857 ILM65838:ILM65857 IVI65838:IVI65857 JFE65838:JFE65857 JPA65838:JPA65857 JYW65838:JYW65857 KIS65838:KIS65857 KSO65838:KSO65857 LCK65838:LCK65857 LMG65838:LMG65857 LWC65838:LWC65857 MFY65838:MFY65857 MPU65838:MPU65857 MZQ65838:MZQ65857 NJM65838:NJM65857 NTI65838:NTI65857 ODE65838:ODE65857 ONA65838:ONA65857 OWW65838:OWW65857 PGS65838:PGS65857 PQO65838:PQO65857 QAK65838:QAK65857 QKG65838:QKG65857 QUC65838:QUC65857 RDY65838:RDY65857 RNU65838:RNU65857 RXQ65838:RXQ65857 SHM65838:SHM65857 SRI65838:SRI65857 TBE65838:TBE65857 TLA65838:TLA65857 TUW65838:TUW65857 UES65838:UES65857 UOO65838:UOO65857 UYK65838:UYK65857 VIG65838:VIG65857 VSC65838:VSC65857 WBY65838:WBY65857 WLU65838:WLU65857 WVQ65838:WVQ65857 S131374:S131393 JE131374:JE131393 TA131374:TA131393 ACW131374:ACW131393 AMS131374:AMS131393 AWO131374:AWO131393 BGK131374:BGK131393 BQG131374:BQG131393 CAC131374:CAC131393 CJY131374:CJY131393 CTU131374:CTU131393 DDQ131374:DDQ131393 DNM131374:DNM131393 DXI131374:DXI131393 EHE131374:EHE131393 ERA131374:ERA131393 FAW131374:FAW131393 FKS131374:FKS131393 FUO131374:FUO131393 GEK131374:GEK131393 GOG131374:GOG131393 GYC131374:GYC131393 HHY131374:HHY131393 HRU131374:HRU131393 IBQ131374:IBQ131393 ILM131374:ILM131393 IVI131374:IVI131393 JFE131374:JFE131393 JPA131374:JPA131393 JYW131374:JYW131393 KIS131374:KIS131393 KSO131374:KSO131393 LCK131374:LCK131393 LMG131374:LMG131393 LWC131374:LWC131393 MFY131374:MFY131393 MPU131374:MPU131393 MZQ131374:MZQ131393 NJM131374:NJM131393 NTI131374:NTI131393 ODE131374:ODE131393 ONA131374:ONA131393 OWW131374:OWW131393 PGS131374:PGS131393 PQO131374:PQO131393 QAK131374:QAK131393 QKG131374:QKG131393 QUC131374:QUC131393 RDY131374:RDY131393 RNU131374:RNU131393 RXQ131374:RXQ131393 SHM131374:SHM131393 SRI131374:SRI131393 TBE131374:TBE131393 TLA131374:TLA131393 TUW131374:TUW131393 UES131374:UES131393 UOO131374:UOO131393 UYK131374:UYK131393 VIG131374:VIG131393 VSC131374:VSC131393 WBY131374:WBY131393 WLU131374:WLU131393 WVQ131374:WVQ131393 S196910:S196929 JE196910:JE196929 TA196910:TA196929 ACW196910:ACW196929 AMS196910:AMS196929 AWO196910:AWO196929 BGK196910:BGK196929 BQG196910:BQG196929 CAC196910:CAC196929 CJY196910:CJY196929 CTU196910:CTU196929 DDQ196910:DDQ196929 DNM196910:DNM196929 DXI196910:DXI196929 EHE196910:EHE196929 ERA196910:ERA196929 FAW196910:FAW196929 FKS196910:FKS196929 FUO196910:FUO196929 GEK196910:GEK196929 GOG196910:GOG196929 GYC196910:GYC196929 HHY196910:HHY196929 HRU196910:HRU196929 IBQ196910:IBQ196929 ILM196910:ILM196929 IVI196910:IVI196929 JFE196910:JFE196929 JPA196910:JPA196929 JYW196910:JYW196929 KIS196910:KIS196929 KSO196910:KSO196929 LCK196910:LCK196929 LMG196910:LMG196929 LWC196910:LWC196929 MFY196910:MFY196929 MPU196910:MPU196929 MZQ196910:MZQ196929 NJM196910:NJM196929 NTI196910:NTI196929 ODE196910:ODE196929 ONA196910:ONA196929 OWW196910:OWW196929 PGS196910:PGS196929 PQO196910:PQO196929 QAK196910:QAK196929 QKG196910:QKG196929 QUC196910:QUC196929 RDY196910:RDY196929 RNU196910:RNU196929 RXQ196910:RXQ196929 SHM196910:SHM196929 SRI196910:SRI196929 TBE196910:TBE196929 TLA196910:TLA196929 TUW196910:TUW196929 UES196910:UES196929 UOO196910:UOO196929 UYK196910:UYK196929 VIG196910:VIG196929 VSC196910:VSC196929 WBY196910:WBY196929 WLU196910:WLU196929 WVQ196910:WVQ196929 S262446:S262465 JE262446:JE262465 TA262446:TA262465 ACW262446:ACW262465 AMS262446:AMS262465 AWO262446:AWO262465 BGK262446:BGK262465 BQG262446:BQG262465 CAC262446:CAC262465 CJY262446:CJY262465 CTU262446:CTU262465 DDQ262446:DDQ262465 DNM262446:DNM262465 DXI262446:DXI262465 EHE262446:EHE262465 ERA262446:ERA262465 FAW262446:FAW262465 FKS262446:FKS262465 FUO262446:FUO262465 GEK262446:GEK262465 GOG262446:GOG262465 GYC262446:GYC262465 HHY262446:HHY262465 HRU262446:HRU262465 IBQ262446:IBQ262465 ILM262446:ILM262465 IVI262446:IVI262465 JFE262446:JFE262465 JPA262446:JPA262465 JYW262446:JYW262465 KIS262446:KIS262465 KSO262446:KSO262465 LCK262446:LCK262465 LMG262446:LMG262465 LWC262446:LWC262465 MFY262446:MFY262465 MPU262446:MPU262465 MZQ262446:MZQ262465 NJM262446:NJM262465 NTI262446:NTI262465 ODE262446:ODE262465 ONA262446:ONA262465 OWW262446:OWW262465 PGS262446:PGS262465 PQO262446:PQO262465 QAK262446:QAK262465 QKG262446:QKG262465 QUC262446:QUC262465 RDY262446:RDY262465 RNU262446:RNU262465 RXQ262446:RXQ262465 SHM262446:SHM262465 SRI262446:SRI262465 TBE262446:TBE262465 TLA262446:TLA262465 TUW262446:TUW262465 UES262446:UES262465 UOO262446:UOO262465 UYK262446:UYK262465 VIG262446:VIG262465 VSC262446:VSC262465 WBY262446:WBY262465 WLU262446:WLU262465 WVQ262446:WVQ262465 S327982:S328001 JE327982:JE328001 TA327982:TA328001 ACW327982:ACW328001 AMS327982:AMS328001 AWO327982:AWO328001 BGK327982:BGK328001 BQG327982:BQG328001 CAC327982:CAC328001 CJY327982:CJY328001 CTU327982:CTU328001 DDQ327982:DDQ328001 DNM327982:DNM328001 DXI327982:DXI328001 EHE327982:EHE328001 ERA327982:ERA328001 FAW327982:FAW328001 FKS327982:FKS328001 FUO327982:FUO328001 GEK327982:GEK328001 GOG327982:GOG328001 GYC327982:GYC328001 HHY327982:HHY328001 HRU327982:HRU328001 IBQ327982:IBQ328001 ILM327982:ILM328001 IVI327982:IVI328001 JFE327982:JFE328001 JPA327982:JPA328001 JYW327982:JYW328001 KIS327982:KIS328001 KSO327982:KSO328001 LCK327982:LCK328001 LMG327982:LMG328001 LWC327982:LWC328001 MFY327982:MFY328001 MPU327982:MPU328001 MZQ327982:MZQ328001 NJM327982:NJM328001 NTI327982:NTI328001 ODE327982:ODE328001 ONA327982:ONA328001 OWW327982:OWW328001 PGS327982:PGS328001 PQO327982:PQO328001 QAK327982:QAK328001 QKG327982:QKG328001 QUC327982:QUC328001 RDY327982:RDY328001 RNU327982:RNU328001 RXQ327982:RXQ328001 SHM327982:SHM328001 SRI327982:SRI328001 TBE327982:TBE328001 TLA327982:TLA328001 TUW327982:TUW328001 UES327982:UES328001 UOO327982:UOO328001 UYK327982:UYK328001 VIG327982:VIG328001 VSC327982:VSC328001 WBY327982:WBY328001 WLU327982:WLU328001 WVQ327982:WVQ328001 S393518:S393537 JE393518:JE393537 TA393518:TA393537 ACW393518:ACW393537 AMS393518:AMS393537 AWO393518:AWO393537 BGK393518:BGK393537 BQG393518:BQG393537 CAC393518:CAC393537 CJY393518:CJY393537 CTU393518:CTU393537 DDQ393518:DDQ393537 DNM393518:DNM393537 DXI393518:DXI393537 EHE393518:EHE393537 ERA393518:ERA393537 FAW393518:FAW393537 FKS393518:FKS393537 FUO393518:FUO393537 GEK393518:GEK393537 GOG393518:GOG393537 GYC393518:GYC393537 HHY393518:HHY393537 HRU393518:HRU393537 IBQ393518:IBQ393537 ILM393518:ILM393537 IVI393518:IVI393537 JFE393518:JFE393537 JPA393518:JPA393537 JYW393518:JYW393537 KIS393518:KIS393537 KSO393518:KSO393537 LCK393518:LCK393537 LMG393518:LMG393537 LWC393518:LWC393537 MFY393518:MFY393537 MPU393518:MPU393537 MZQ393518:MZQ393537 NJM393518:NJM393537 NTI393518:NTI393537 ODE393518:ODE393537 ONA393518:ONA393537 OWW393518:OWW393537 PGS393518:PGS393537 PQO393518:PQO393537 QAK393518:QAK393537 QKG393518:QKG393537 QUC393518:QUC393537 RDY393518:RDY393537 RNU393518:RNU393537 RXQ393518:RXQ393537 SHM393518:SHM393537 SRI393518:SRI393537 TBE393518:TBE393537 TLA393518:TLA393537 TUW393518:TUW393537 UES393518:UES393537 UOO393518:UOO393537 UYK393518:UYK393537 VIG393518:VIG393537 VSC393518:VSC393537 WBY393518:WBY393537 WLU393518:WLU393537 WVQ393518:WVQ393537 S459054:S459073 JE459054:JE459073 TA459054:TA459073 ACW459054:ACW459073 AMS459054:AMS459073 AWO459054:AWO459073 BGK459054:BGK459073 BQG459054:BQG459073 CAC459054:CAC459073 CJY459054:CJY459073 CTU459054:CTU459073 DDQ459054:DDQ459073 DNM459054:DNM459073 DXI459054:DXI459073 EHE459054:EHE459073 ERA459054:ERA459073 FAW459054:FAW459073 FKS459054:FKS459073 FUO459054:FUO459073 GEK459054:GEK459073 GOG459054:GOG459073 GYC459054:GYC459073 HHY459054:HHY459073 HRU459054:HRU459073 IBQ459054:IBQ459073 ILM459054:ILM459073 IVI459054:IVI459073 JFE459054:JFE459073 JPA459054:JPA459073 JYW459054:JYW459073 KIS459054:KIS459073 KSO459054:KSO459073 LCK459054:LCK459073 LMG459054:LMG459073 LWC459054:LWC459073 MFY459054:MFY459073 MPU459054:MPU459073 MZQ459054:MZQ459073 NJM459054:NJM459073 NTI459054:NTI459073 ODE459054:ODE459073 ONA459054:ONA459073 OWW459054:OWW459073 PGS459054:PGS459073 PQO459054:PQO459073 QAK459054:QAK459073 QKG459054:QKG459073 QUC459054:QUC459073 RDY459054:RDY459073 RNU459054:RNU459073 RXQ459054:RXQ459073 SHM459054:SHM459073 SRI459054:SRI459073 TBE459054:TBE459073 TLA459054:TLA459073 TUW459054:TUW459073 UES459054:UES459073 UOO459054:UOO459073 UYK459054:UYK459073 VIG459054:VIG459073 VSC459054:VSC459073 WBY459054:WBY459073 WLU459054:WLU459073 WVQ459054:WVQ459073 S524590:S524609 JE524590:JE524609 TA524590:TA524609 ACW524590:ACW524609 AMS524590:AMS524609 AWO524590:AWO524609 BGK524590:BGK524609 BQG524590:BQG524609 CAC524590:CAC524609 CJY524590:CJY524609 CTU524590:CTU524609 DDQ524590:DDQ524609 DNM524590:DNM524609 DXI524590:DXI524609 EHE524590:EHE524609 ERA524590:ERA524609 FAW524590:FAW524609 FKS524590:FKS524609 FUO524590:FUO524609 GEK524590:GEK524609 GOG524590:GOG524609 GYC524590:GYC524609 HHY524590:HHY524609 HRU524590:HRU524609 IBQ524590:IBQ524609 ILM524590:ILM524609 IVI524590:IVI524609 JFE524590:JFE524609 JPA524590:JPA524609 JYW524590:JYW524609 KIS524590:KIS524609 KSO524590:KSO524609 LCK524590:LCK524609 LMG524590:LMG524609 LWC524590:LWC524609 MFY524590:MFY524609 MPU524590:MPU524609 MZQ524590:MZQ524609 NJM524590:NJM524609 NTI524590:NTI524609 ODE524590:ODE524609 ONA524590:ONA524609 OWW524590:OWW524609 PGS524590:PGS524609 PQO524590:PQO524609 QAK524590:QAK524609 QKG524590:QKG524609 QUC524590:QUC524609 RDY524590:RDY524609 RNU524590:RNU524609 RXQ524590:RXQ524609 SHM524590:SHM524609 SRI524590:SRI524609 TBE524590:TBE524609 TLA524590:TLA524609 TUW524590:TUW524609 UES524590:UES524609 UOO524590:UOO524609 UYK524590:UYK524609 VIG524590:VIG524609 VSC524590:VSC524609 WBY524590:WBY524609 WLU524590:WLU524609 WVQ524590:WVQ524609 S590126:S590145 JE590126:JE590145 TA590126:TA590145 ACW590126:ACW590145 AMS590126:AMS590145 AWO590126:AWO590145 BGK590126:BGK590145 BQG590126:BQG590145 CAC590126:CAC590145 CJY590126:CJY590145 CTU590126:CTU590145 DDQ590126:DDQ590145 DNM590126:DNM590145 DXI590126:DXI590145 EHE590126:EHE590145 ERA590126:ERA590145 FAW590126:FAW590145 FKS590126:FKS590145 FUO590126:FUO590145 GEK590126:GEK590145 GOG590126:GOG590145 GYC590126:GYC590145 HHY590126:HHY590145 HRU590126:HRU590145 IBQ590126:IBQ590145 ILM590126:ILM590145 IVI590126:IVI590145 JFE590126:JFE590145 JPA590126:JPA590145 JYW590126:JYW590145 KIS590126:KIS590145 KSO590126:KSO590145 LCK590126:LCK590145 LMG590126:LMG590145 LWC590126:LWC590145 MFY590126:MFY590145 MPU590126:MPU590145 MZQ590126:MZQ590145 NJM590126:NJM590145 NTI590126:NTI590145 ODE590126:ODE590145 ONA590126:ONA590145 OWW590126:OWW590145 PGS590126:PGS590145 PQO590126:PQO590145 QAK590126:QAK590145 QKG590126:QKG590145 QUC590126:QUC590145 RDY590126:RDY590145 RNU590126:RNU590145 RXQ590126:RXQ590145 SHM590126:SHM590145 SRI590126:SRI590145 TBE590126:TBE590145 TLA590126:TLA590145 TUW590126:TUW590145 UES590126:UES590145 UOO590126:UOO590145 UYK590126:UYK590145 VIG590126:VIG590145 VSC590126:VSC590145 WBY590126:WBY590145 WLU590126:WLU590145 WVQ590126:WVQ590145 S655662:S655681 JE655662:JE655681 TA655662:TA655681 ACW655662:ACW655681 AMS655662:AMS655681 AWO655662:AWO655681 BGK655662:BGK655681 BQG655662:BQG655681 CAC655662:CAC655681 CJY655662:CJY655681 CTU655662:CTU655681 DDQ655662:DDQ655681 DNM655662:DNM655681 DXI655662:DXI655681 EHE655662:EHE655681 ERA655662:ERA655681 FAW655662:FAW655681 FKS655662:FKS655681 FUO655662:FUO655681 GEK655662:GEK655681 GOG655662:GOG655681 GYC655662:GYC655681 HHY655662:HHY655681 HRU655662:HRU655681 IBQ655662:IBQ655681 ILM655662:ILM655681 IVI655662:IVI655681 JFE655662:JFE655681 JPA655662:JPA655681 JYW655662:JYW655681 KIS655662:KIS655681 KSO655662:KSO655681 LCK655662:LCK655681 LMG655662:LMG655681 LWC655662:LWC655681 MFY655662:MFY655681 MPU655662:MPU655681 MZQ655662:MZQ655681 NJM655662:NJM655681 NTI655662:NTI655681 ODE655662:ODE655681 ONA655662:ONA655681 OWW655662:OWW655681 PGS655662:PGS655681 PQO655662:PQO655681 QAK655662:QAK655681 QKG655662:QKG655681 QUC655662:QUC655681 RDY655662:RDY655681 RNU655662:RNU655681 RXQ655662:RXQ655681 SHM655662:SHM655681 SRI655662:SRI655681 TBE655662:TBE655681 TLA655662:TLA655681 TUW655662:TUW655681 UES655662:UES655681 UOO655662:UOO655681 UYK655662:UYK655681 VIG655662:VIG655681 VSC655662:VSC655681 WBY655662:WBY655681 WLU655662:WLU655681 WVQ655662:WVQ655681 S721198:S721217 JE721198:JE721217 TA721198:TA721217 ACW721198:ACW721217 AMS721198:AMS721217 AWO721198:AWO721217 BGK721198:BGK721217 BQG721198:BQG721217 CAC721198:CAC721217 CJY721198:CJY721217 CTU721198:CTU721217 DDQ721198:DDQ721217 DNM721198:DNM721217 DXI721198:DXI721217 EHE721198:EHE721217 ERA721198:ERA721217 FAW721198:FAW721217 FKS721198:FKS721217 FUO721198:FUO721217 GEK721198:GEK721217 GOG721198:GOG721217 GYC721198:GYC721217 HHY721198:HHY721217 HRU721198:HRU721217 IBQ721198:IBQ721217 ILM721198:ILM721217 IVI721198:IVI721217 JFE721198:JFE721217 JPA721198:JPA721217 JYW721198:JYW721217 KIS721198:KIS721217 KSO721198:KSO721217 LCK721198:LCK721217 LMG721198:LMG721217 LWC721198:LWC721217 MFY721198:MFY721217 MPU721198:MPU721217 MZQ721198:MZQ721217 NJM721198:NJM721217 NTI721198:NTI721217 ODE721198:ODE721217 ONA721198:ONA721217 OWW721198:OWW721217 PGS721198:PGS721217 PQO721198:PQO721217 QAK721198:QAK721217 QKG721198:QKG721217 QUC721198:QUC721217 RDY721198:RDY721217 RNU721198:RNU721217 RXQ721198:RXQ721217 SHM721198:SHM721217 SRI721198:SRI721217 TBE721198:TBE721217 TLA721198:TLA721217 TUW721198:TUW721217 UES721198:UES721217 UOO721198:UOO721217 UYK721198:UYK721217 VIG721198:VIG721217 VSC721198:VSC721217 WBY721198:WBY721217 WLU721198:WLU721217 WVQ721198:WVQ721217 S786734:S786753 JE786734:JE786753 TA786734:TA786753 ACW786734:ACW786753 AMS786734:AMS786753 AWO786734:AWO786753 BGK786734:BGK786753 BQG786734:BQG786753 CAC786734:CAC786753 CJY786734:CJY786753 CTU786734:CTU786753 DDQ786734:DDQ786753 DNM786734:DNM786753 DXI786734:DXI786753 EHE786734:EHE786753 ERA786734:ERA786753 FAW786734:FAW786753 FKS786734:FKS786753 FUO786734:FUO786753 GEK786734:GEK786753 GOG786734:GOG786753 GYC786734:GYC786753 HHY786734:HHY786753 HRU786734:HRU786753 IBQ786734:IBQ786753 ILM786734:ILM786753 IVI786734:IVI786753 JFE786734:JFE786753 JPA786734:JPA786753 JYW786734:JYW786753 KIS786734:KIS786753 KSO786734:KSO786753 LCK786734:LCK786753 LMG786734:LMG786753 LWC786734:LWC786753 MFY786734:MFY786753 MPU786734:MPU786753 MZQ786734:MZQ786753 NJM786734:NJM786753 NTI786734:NTI786753 ODE786734:ODE786753 ONA786734:ONA786753 OWW786734:OWW786753 PGS786734:PGS786753 PQO786734:PQO786753 QAK786734:QAK786753 QKG786734:QKG786753 QUC786734:QUC786753 RDY786734:RDY786753 RNU786734:RNU786753 RXQ786734:RXQ786753 SHM786734:SHM786753 SRI786734:SRI786753 TBE786734:TBE786753 TLA786734:TLA786753 TUW786734:TUW786753 UES786734:UES786753 UOO786734:UOO786753 UYK786734:UYK786753 VIG786734:VIG786753 VSC786734:VSC786753 WBY786734:WBY786753 WLU786734:WLU786753 WVQ786734:WVQ786753 S852270:S852289 JE852270:JE852289 TA852270:TA852289 ACW852270:ACW852289 AMS852270:AMS852289 AWO852270:AWO852289 BGK852270:BGK852289 BQG852270:BQG852289 CAC852270:CAC852289 CJY852270:CJY852289 CTU852270:CTU852289 DDQ852270:DDQ852289 DNM852270:DNM852289 DXI852270:DXI852289 EHE852270:EHE852289 ERA852270:ERA852289 FAW852270:FAW852289 FKS852270:FKS852289 FUO852270:FUO852289 GEK852270:GEK852289 GOG852270:GOG852289 GYC852270:GYC852289 HHY852270:HHY852289 HRU852270:HRU852289 IBQ852270:IBQ852289 ILM852270:ILM852289 IVI852270:IVI852289 JFE852270:JFE852289 JPA852270:JPA852289 JYW852270:JYW852289 KIS852270:KIS852289 KSO852270:KSO852289 LCK852270:LCK852289 LMG852270:LMG852289 LWC852270:LWC852289 MFY852270:MFY852289 MPU852270:MPU852289 MZQ852270:MZQ852289 NJM852270:NJM852289 NTI852270:NTI852289 ODE852270:ODE852289 ONA852270:ONA852289 OWW852270:OWW852289 PGS852270:PGS852289 PQO852270:PQO852289 QAK852270:QAK852289 QKG852270:QKG852289 QUC852270:QUC852289 RDY852270:RDY852289 RNU852270:RNU852289 RXQ852270:RXQ852289 SHM852270:SHM852289 SRI852270:SRI852289 TBE852270:TBE852289 TLA852270:TLA852289 TUW852270:TUW852289 UES852270:UES852289 UOO852270:UOO852289 UYK852270:UYK852289 VIG852270:VIG852289 VSC852270:VSC852289 WBY852270:WBY852289 WLU852270:WLU852289 WVQ852270:WVQ852289 S917806:S917825 JE917806:JE917825 TA917806:TA917825 ACW917806:ACW917825 AMS917806:AMS917825 AWO917806:AWO917825 BGK917806:BGK917825 BQG917806:BQG917825 CAC917806:CAC917825 CJY917806:CJY917825 CTU917806:CTU917825 DDQ917806:DDQ917825 DNM917806:DNM917825 DXI917806:DXI917825 EHE917806:EHE917825 ERA917806:ERA917825 FAW917806:FAW917825 FKS917806:FKS917825 FUO917806:FUO917825 GEK917806:GEK917825 GOG917806:GOG917825 GYC917806:GYC917825 HHY917806:HHY917825 HRU917806:HRU917825 IBQ917806:IBQ917825 ILM917806:ILM917825 IVI917806:IVI917825 JFE917806:JFE917825 JPA917806:JPA917825 JYW917806:JYW917825 KIS917806:KIS917825 KSO917806:KSO917825 LCK917806:LCK917825 LMG917806:LMG917825 LWC917806:LWC917825 MFY917806:MFY917825 MPU917806:MPU917825 MZQ917806:MZQ917825 NJM917806:NJM917825 NTI917806:NTI917825 ODE917806:ODE917825 ONA917806:ONA917825 OWW917806:OWW917825 PGS917806:PGS917825 PQO917806:PQO917825 QAK917806:QAK917825 QKG917806:QKG917825 QUC917806:QUC917825 RDY917806:RDY917825 RNU917806:RNU917825 RXQ917806:RXQ917825 SHM917806:SHM917825 SRI917806:SRI917825 TBE917806:TBE917825 TLA917806:TLA917825 TUW917806:TUW917825 UES917806:UES917825 UOO917806:UOO917825 UYK917806:UYK917825 VIG917806:VIG917825 VSC917806:VSC917825 WBY917806:WBY917825 WLU917806:WLU917825 WVQ917806:WVQ917825 S983342:S983361 JE983342:JE983361 TA983342:TA983361 ACW983342:ACW983361 AMS983342:AMS983361 AWO983342:AWO983361 BGK983342:BGK983361 BQG983342:BQG983361 CAC983342:CAC983361 CJY983342:CJY983361 CTU983342:CTU983361 DDQ983342:DDQ983361 DNM983342:DNM983361 DXI983342:DXI983361 EHE983342:EHE983361 ERA983342:ERA983361 FAW983342:FAW983361 FKS983342:FKS983361 FUO983342:FUO983361 GEK983342:GEK983361 GOG983342:GOG983361 GYC983342:GYC983361 HHY983342:HHY983361 HRU983342:HRU983361 IBQ983342:IBQ983361 ILM983342:ILM983361 IVI983342:IVI983361 JFE983342:JFE983361 JPA983342:JPA983361 JYW983342:JYW983361 KIS983342:KIS983361 KSO983342:KSO983361 LCK983342:LCK983361 LMG983342:LMG983361 LWC983342:LWC983361 MFY983342:MFY983361 MPU983342:MPU983361 MZQ983342:MZQ983361 NJM983342:NJM983361 NTI983342:NTI983361 ODE983342:ODE983361 ONA983342:ONA983361 OWW983342:OWW983361 PGS983342:PGS983361 PQO983342:PQO983361 QAK983342:QAK983361 QKG983342:QKG983361 QUC983342:QUC983361 RDY983342:RDY983361 RNU983342:RNU983361 RXQ983342:RXQ983361 SHM983342:SHM983361 SRI983342:SRI983361 TBE983342:TBE983361 TLA983342:TLA983361 TUW983342:TUW983361 UES983342:UES983361 UOO983342:UOO983361 UYK983342:UYK983361 VIG983342:VIG983361 VSC983342:VSC983361 WBY983342:WBY983361 WLU983342:WLU983361 WVQ983342:WVQ983361 WVT983342:WVT983361 N65838:N65857 IZ65838:IZ65857 SV65838:SV65857 ACR65838:ACR65857 AMN65838:AMN65857 AWJ65838:AWJ65857 BGF65838:BGF65857 BQB65838:BQB65857 BZX65838:BZX65857 CJT65838:CJT65857 CTP65838:CTP65857 DDL65838:DDL65857 DNH65838:DNH65857 DXD65838:DXD65857 EGZ65838:EGZ65857 EQV65838:EQV65857 FAR65838:FAR65857 FKN65838:FKN65857 FUJ65838:FUJ65857 GEF65838:GEF65857 GOB65838:GOB65857 GXX65838:GXX65857 HHT65838:HHT65857 HRP65838:HRP65857 IBL65838:IBL65857 ILH65838:ILH65857 IVD65838:IVD65857 JEZ65838:JEZ65857 JOV65838:JOV65857 JYR65838:JYR65857 KIN65838:KIN65857 KSJ65838:KSJ65857 LCF65838:LCF65857 LMB65838:LMB65857 LVX65838:LVX65857 MFT65838:MFT65857 MPP65838:MPP65857 MZL65838:MZL65857 NJH65838:NJH65857 NTD65838:NTD65857 OCZ65838:OCZ65857 OMV65838:OMV65857 OWR65838:OWR65857 PGN65838:PGN65857 PQJ65838:PQJ65857 QAF65838:QAF65857 QKB65838:QKB65857 QTX65838:QTX65857 RDT65838:RDT65857 RNP65838:RNP65857 RXL65838:RXL65857 SHH65838:SHH65857 SRD65838:SRD65857 TAZ65838:TAZ65857 TKV65838:TKV65857 TUR65838:TUR65857 UEN65838:UEN65857 UOJ65838:UOJ65857 UYF65838:UYF65857 VIB65838:VIB65857 VRX65838:VRX65857 WBT65838:WBT65857 WLP65838:WLP65857 WVL65838:WVL65857 N131374:N131393 IZ131374:IZ131393 SV131374:SV131393 ACR131374:ACR131393 AMN131374:AMN131393 AWJ131374:AWJ131393 BGF131374:BGF131393 BQB131374:BQB131393 BZX131374:BZX131393 CJT131374:CJT131393 CTP131374:CTP131393 DDL131374:DDL131393 DNH131374:DNH131393 DXD131374:DXD131393 EGZ131374:EGZ131393 EQV131374:EQV131393 FAR131374:FAR131393 FKN131374:FKN131393 FUJ131374:FUJ131393 GEF131374:GEF131393 GOB131374:GOB131393 GXX131374:GXX131393 HHT131374:HHT131393 HRP131374:HRP131393 IBL131374:IBL131393 ILH131374:ILH131393 IVD131374:IVD131393 JEZ131374:JEZ131393 JOV131374:JOV131393 JYR131374:JYR131393 KIN131374:KIN131393 KSJ131374:KSJ131393 LCF131374:LCF131393 LMB131374:LMB131393 LVX131374:LVX131393 MFT131374:MFT131393 MPP131374:MPP131393 MZL131374:MZL131393 NJH131374:NJH131393 NTD131374:NTD131393 OCZ131374:OCZ131393 OMV131374:OMV131393 OWR131374:OWR131393 PGN131374:PGN131393 PQJ131374:PQJ131393 QAF131374:QAF131393 QKB131374:QKB131393 QTX131374:QTX131393 RDT131374:RDT131393 RNP131374:RNP131393 RXL131374:RXL131393 SHH131374:SHH131393 SRD131374:SRD131393 TAZ131374:TAZ131393 TKV131374:TKV131393 TUR131374:TUR131393 UEN131374:UEN131393 UOJ131374:UOJ131393 UYF131374:UYF131393 VIB131374:VIB131393 VRX131374:VRX131393 WBT131374:WBT131393 WLP131374:WLP131393 WVL131374:WVL131393 N196910:N196929 IZ196910:IZ196929 SV196910:SV196929 ACR196910:ACR196929 AMN196910:AMN196929 AWJ196910:AWJ196929 BGF196910:BGF196929 BQB196910:BQB196929 BZX196910:BZX196929 CJT196910:CJT196929 CTP196910:CTP196929 DDL196910:DDL196929 DNH196910:DNH196929 DXD196910:DXD196929 EGZ196910:EGZ196929 EQV196910:EQV196929 FAR196910:FAR196929 FKN196910:FKN196929 FUJ196910:FUJ196929 GEF196910:GEF196929 GOB196910:GOB196929 GXX196910:GXX196929 HHT196910:HHT196929 HRP196910:HRP196929 IBL196910:IBL196929 ILH196910:ILH196929 IVD196910:IVD196929 JEZ196910:JEZ196929 JOV196910:JOV196929 JYR196910:JYR196929 KIN196910:KIN196929 KSJ196910:KSJ196929 LCF196910:LCF196929 LMB196910:LMB196929 LVX196910:LVX196929 MFT196910:MFT196929 MPP196910:MPP196929 MZL196910:MZL196929 NJH196910:NJH196929 NTD196910:NTD196929 OCZ196910:OCZ196929 OMV196910:OMV196929 OWR196910:OWR196929 PGN196910:PGN196929 PQJ196910:PQJ196929 QAF196910:QAF196929 QKB196910:QKB196929 QTX196910:QTX196929 RDT196910:RDT196929 RNP196910:RNP196929 RXL196910:RXL196929 SHH196910:SHH196929 SRD196910:SRD196929 TAZ196910:TAZ196929 TKV196910:TKV196929 TUR196910:TUR196929 UEN196910:UEN196929 UOJ196910:UOJ196929 UYF196910:UYF196929 VIB196910:VIB196929 VRX196910:VRX196929 WBT196910:WBT196929 WLP196910:WLP196929 WVL196910:WVL196929 N262446:N262465 IZ262446:IZ262465 SV262446:SV262465 ACR262446:ACR262465 AMN262446:AMN262465 AWJ262446:AWJ262465 BGF262446:BGF262465 BQB262446:BQB262465 BZX262446:BZX262465 CJT262446:CJT262465 CTP262446:CTP262465 DDL262446:DDL262465 DNH262446:DNH262465 DXD262446:DXD262465 EGZ262446:EGZ262465 EQV262446:EQV262465 FAR262446:FAR262465 FKN262446:FKN262465 FUJ262446:FUJ262465 GEF262446:GEF262465 GOB262446:GOB262465 GXX262446:GXX262465 HHT262446:HHT262465 HRP262446:HRP262465 IBL262446:IBL262465 ILH262446:ILH262465 IVD262446:IVD262465 JEZ262446:JEZ262465 JOV262446:JOV262465 JYR262446:JYR262465 KIN262446:KIN262465 KSJ262446:KSJ262465 LCF262446:LCF262465 LMB262446:LMB262465 LVX262446:LVX262465 MFT262446:MFT262465 MPP262446:MPP262465 MZL262446:MZL262465 NJH262446:NJH262465 NTD262446:NTD262465 OCZ262446:OCZ262465 OMV262446:OMV262465 OWR262446:OWR262465 PGN262446:PGN262465 PQJ262446:PQJ262465 QAF262446:QAF262465 QKB262446:QKB262465 QTX262446:QTX262465 RDT262446:RDT262465 RNP262446:RNP262465 RXL262446:RXL262465 SHH262446:SHH262465 SRD262446:SRD262465 TAZ262446:TAZ262465 TKV262446:TKV262465 TUR262446:TUR262465 UEN262446:UEN262465 UOJ262446:UOJ262465 UYF262446:UYF262465 VIB262446:VIB262465 VRX262446:VRX262465 WBT262446:WBT262465 WLP262446:WLP262465 WVL262446:WVL262465 N327982:N328001 IZ327982:IZ328001 SV327982:SV328001 ACR327982:ACR328001 AMN327982:AMN328001 AWJ327982:AWJ328001 BGF327982:BGF328001 BQB327982:BQB328001 BZX327982:BZX328001 CJT327982:CJT328001 CTP327982:CTP328001 DDL327982:DDL328001 DNH327982:DNH328001 DXD327982:DXD328001 EGZ327982:EGZ328001 EQV327982:EQV328001 FAR327982:FAR328001 FKN327982:FKN328001 FUJ327982:FUJ328001 GEF327982:GEF328001 GOB327982:GOB328001 GXX327982:GXX328001 HHT327982:HHT328001 HRP327982:HRP328001 IBL327982:IBL328001 ILH327982:ILH328001 IVD327982:IVD328001 JEZ327982:JEZ328001 JOV327982:JOV328001 JYR327982:JYR328001 KIN327982:KIN328001 KSJ327982:KSJ328001 LCF327982:LCF328001 LMB327982:LMB328001 LVX327982:LVX328001 MFT327982:MFT328001 MPP327982:MPP328001 MZL327982:MZL328001 NJH327982:NJH328001 NTD327982:NTD328001 OCZ327982:OCZ328001 OMV327982:OMV328001 OWR327982:OWR328001 PGN327982:PGN328001 PQJ327982:PQJ328001 QAF327982:QAF328001 QKB327982:QKB328001 QTX327982:QTX328001 RDT327982:RDT328001 RNP327982:RNP328001 RXL327982:RXL328001 SHH327982:SHH328001 SRD327982:SRD328001 TAZ327982:TAZ328001 TKV327982:TKV328001 TUR327982:TUR328001 UEN327982:UEN328001 UOJ327982:UOJ328001 UYF327982:UYF328001 VIB327982:VIB328001 VRX327982:VRX328001 WBT327982:WBT328001 WLP327982:WLP328001 WVL327982:WVL328001 N393518:N393537 IZ393518:IZ393537 SV393518:SV393537 ACR393518:ACR393537 AMN393518:AMN393537 AWJ393518:AWJ393537 BGF393518:BGF393537 BQB393518:BQB393537 BZX393518:BZX393537 CJT393518:CJT393537 CTP393518:CTP393537 DDL393518:DDL393537 DNH393518:DNH393537 DXD393518:DXD393537 EGZ393518:EGZ393537 EQV393518:EQV393537 FAR393518:FAR393537 FKN393518:FKN393537 FUJ393518:FUJ393537 GEF393518:GEF393537 GOB393518:GOB393537 GXX393518:GXX393537 HHT393518:HHT393537 HRP393518:HRP393537 IBL393518:IBL393537 ILH393518:ILH393537 IVD393518:IVD393537 JEZ393518:JEZ393537 JOV393518:JOV393537 JYR393518:JYR393537 KIN393518:KIN393537 KSJ393518:KSJ393537 LCF393518:LCF393537 LMB393518:LMB393537 LVX393518:LVX393537 MFT393518:MFT393537 MPP393518:MPP393537 MZL393518:MZL393537 NJH393518:NJH393537 NTD393518:NTD393537 OCZ393518:OCZ393537 OMV393518:OMV393537 OWR393518:OWR393537 PGN393518:PGN393537 PQJ393518:PQJ393537 QAF393518:QAF393537 QKB393518:QKB393537 QTX393518:QTX393537 RDT393518:RDT393537 RNP393518:RNP393537 RXL393518:RXL393537 SHH393518:SHH393537 SRD393518:SRD393537 TAZ393518:TAZ393537 TKV393518:TKV393537 TUR393518:TUR393537 UEN393518:UEN393537 UOJ393518:UOJ393537 UYF393518:UYF393537 VIB393518:VIB393537 VRX393518:VRX393537 WBT393518:WBT393537 WLP393518:WLP393537 WVL393518:WVL393537 N459054:N459073 IZ459054:IZ459073 SV459054:SV459073 ACR459054:ACR459073 AMN459054:AMN459073 AWJ459054:AWJ459073 BGF459054:BGF459073 BQB459054:BQB459073 BZX459054:BZX459073 CJT459054:CJT459073 CTP459054:CTP459073 DDL459054:DDL459073 DNH459054:DNH459073 DXD459054:DXD459073 EGZ459054:EGZ459073 EQV459054:EQV459073 FAR459054:FAR459073 FKN459054:FKN459073 FUJ459054:FUJ459073 GEF459054:GEF459073 GOB459054:GOB459073 GXX459054:GXX459073 HHT459054:HHT459073 HRP459054:HRP459073 IBL459054:IBL459073 ILH459054:ILH459073 IVD459054:IVD459073 JEZ459054:JEZ459073 JOV459054:JOV459073 JYR459054:JYR459073 KIN459054:KIN459073 KSJ459054:KSJ459073 LCF459054:LCF459073 LMB459054:LMB459073 LVX459054:LVX459073 MFT459054:MFT459073 MPP459054:MPP459073 MZL459054:MZL459073 NJH459054:NJH459073 NTD459054:NTD459073 OCZ459054:OCZ459073 OMV459054:OMV459073 OWR459054:OWR459073 PGN459054:PGN459073 PQJ459054:PQJ459073 QAF459054:QAF459073 QKB459054:QKB459073 QTX459054:QTX459073 RDT459054:RDT459073 RNP459054:RNP459073 RXL459054:RXL459073 SHH459054:SHH459073 SRD459054:SRD459073 TAZ459054:TAZ459073 TKV459054:TKV459073 TUR459054:TUR459073 UEN459054:UEN459073 UOJ459054:UOJ459073 UYF459054:UYF459073 VIB459054:VIB459073 VRX459054:VRX459073 WBT459054:WBT459073 WLP459054:WLP459073 WVL459054:WVL459073 N524590:N524609 IZ524590:IZ524609 SV524590:SV524609 ACR524590:ACR524609 AMN524590:AMN524609 AWJ524590:AWJ524609 BGF524590:BGF524609 BQB524590:BQB524609 BZX524590:BZX524609 CJT524590:CJT524609 CTP524590:CTP524609 DDL524590:DDL524609 DNH524590:DNH524609 DXD524590:DXD524609 EGZ524590:EGZ524609 EQV524590:EQV524609 FAR524590:FAR524609 FKN524590:FKN524609 FUJ524590:FUJ524609 GEF524590:GEF524609 GOB524590:GOB524609 GXX524590:GXX524609 HHT524590:HHT524609 HRP524590:HRP524609 IBL524590:IBL524609 ILH524590:ILH524609 IVD524590:IVD524609 JEZ524590:JEZ524609 JOV524590:JOV524609 JYR524590:JYR524609 KIN524590:KIN524609 KSJ524590:KSJ524609 LCF524590:LCF524609 LMB524590:LMB524609 LVX524590:LVX524609 MFT524590:MFT524609 MPP524590:MPP524609 MZL524590:MZL524609 NJH524590:NJH524609 NTD524590:NTD524609 OCZ524590:OCZ524609 OMV524590:OMV524609 OWR524590:OWR524609 PGN524590:PGN524609 PQJ524590:PQJ524609 QAF524590:QAF524609 QKB524590:QKB524609 QTX524590:QTX524609 RDT524590:RDT524609 RNP524590:RNP524609 RXL524590:RXL524609 SHH524590:SHH524609 SRD524590:SRD524609 TAZ524590:TAZ524609 TKV524590:TKV524609 TUR524590:TUR524609 UEN524590:UEN524609 UOJ524590:UOJ524609 UYF524590:UYF524609 VIB524590:VIB524609 VRX524590:VRX524609 WBT524590:WBT524609 WLP524590:WLP524609 WVL524590:WVL524609 N590126:N590145 IZ590126:IZ590145 SV590126:SV590145 ACR590126:ACR590145 AMN590126:AMN590145 AWJ590126:AWJ590145 BGF590126:BGF590145 BQB590126:BQB590145 BZX590126:BZX590145 CJT590126:CJT590145 CTP590126:CTP590145 DDL590126:DDL590145 DNH590126:DNH590145 DXD590126:DXD590145 EGZ590126:EGZ590145 EQV590126:EQV590145 FAR590126:FAR590145 FKN590126:FKN590145 FUJ590126:FUJ590145 GEF590126:GEF590145 GOB590126:GOB590145 GXX590126:GXX590145 HHT590126:HHT590145 HRP590126:HRP590145 IBL590126:IBL590145 ILH590126:ILH590145 IVD590126:IVD590145 JEZ590126:JEZ590145 JOV590126:JOV590145 JYR590126:JYR590145 KIN590126:KIN590145 KSJ590126:KSJ590145 LCF590126:LCF590145 LMB590126:LMB590145 LVX590126:LVX590145 MFT590126:MFT590145 MPP590126:MPP590145 MZL590126:MZL590145 NJH590126:NJH590145 NTD590126:NTD590145 OCZ590126:OCZ590145 OMV590126:OMV590145 OWR590126:OWR590145 PGN590126:PGN590145 PQJ590126:PQJ590145 QAF590126:QAF590145 QKB590126:QKB590145 QTX590126:QTX590145 RDT590126:RDT590145 RNP590126:RNP590145 RXL590126:RXL590145 SHH590126:SHH590145 SRD590126:SRD590145 TAZ590126:TAZ590145 TKV590126:TKV590145 TUR590126:TUR590145 UEN590126:UEN590145 UOJ590126:UOJ590145 UYF590126:UYF590145 VIB590126:VIB590145 VRX590126:VRX590145 WBT590126:WBT590145 WLP590126:WLP590145 WVL590126:WVL590145 N655662:N655681 IZ655662:IZ655681 SV655662:SV655681 ACR655662:ACR655681 AMN655662:AMN655681 AWJ655662:AWJ655681 BGF655662:BGF655681 BQB655662:BQB655681 BZX655662:BZX655681 CJT655662:CJT655681 CTP655662:CTP655681 DDL655662:DDL655681 DNH655662:DNH655681 DXD655662:DXD655681 EGZ655662:EGZ655681 EQV655662:EQV655681 FAR655662:FAR655681 FKN655662:FKN655681 FUJ655662:FUJ655681 GEF655662:GEF655681 GOB655662:GOB655681 GXX655662:GXX655681 HHT655662:HHT655681 HRP655662:HRP655681 IBL655662:IBL655681 ILH655662:ILH655681 IVD655662:IVD655681 JEZ655662:JEZ655681 JOV655662:JOV655681 JYR655662:JYR655681 KIN655662:KIN655681 KSJ655662:KSJ655681 LCF655662:LCF655681 LMB655662:LMB655681 LVX655662:LVX655681 MFT655662:MFT655681 MPP655662:MPP655681 MZL655662:MZL655681 NJH655662:NJH655681 NTD655662:NTD655681 OCZ655662:OCZ655681 OMV655662:OMV655681 OWR655662:OWR655681 PGN655662:PGN655681 PQJ655662:PQJ655681 QAF655662:QAF655681 QKB655662:QKB655681 QTX655662:QTX655681 RDT655662:RDT655681 RNP655662:RNP655681 RXL655662:RXL655681 SHH655662:SHH655681 SRD655662:SRD655681 TAZ655662:TAZ655681 TKV655662:TKV655681 TUR655662:TUR655681 UEN655662:UEN655681 UOJ655662:UOJ655681 UYF655662:UYF655681 VIB655662:VIB655681 VRX655662:VRX655681 WBT655662:WBT655681 WLP655662:WLP655681 WVL655662:WVL655681 N721198:N721217 IZ721198:IZ721217 SV721198:SV721217 ACR721198:ACR721217 AMN721198:AMN721217 AWJ721198:AWJ721217 BGF721198:BGF721217 BQB721198:BQB721217 BZX721198:BZX721217 CJT721198:CJT721217 CTP721198:CTP721217 DDL721198:DDL721217 DNH721198:DNH721217 DXD721198:DXD721217 EGZ721198:EGZ721217 EQV721198:EQV721217 FAR721198:FAR721217 FKN721198:FKN721217 FUJ721198:FUJ721217 GEF721198:GEF721217 GOB721198:GOB721217 GXX721198:GXX721217 HHT721198:HHT721217 HRP721198:HRP721217 IBL721198:IBL721217 ILH721198:ILH721217 IVD721198:IVD721217 JEZ721198:JEZ721217 JOV721198:JOV721217 JYR721198:JYR721217 KIN721198:KIN721217 KSJ721198:KSJ721217 LCF721198:LCF721217 LMB721198:LMB721217 LVX721198:LVX721217 MFT721198:MFT721217 MPP721198:MPP721217 MZL721198:MZL721217 NJH721198:NJH721217 NTD721198:NTD721217 OCZ721198:OCZ721217 OMV721198:OMV721217 OWR721198:OWR721217 PGN721198:PGN721217 PQJ721198:PQJ721217 QAF721198:QAF721217 QKB721198:QKB721217 QTX721198:QTX721217 RDT721198:RDT721217 RNP721198:RNP721217 RXL721198:RXL721217 SHH721198:SHH721217 SRD721198:SRD721217 TAZ721198:TAZ721217 TKV721198:TKV721217 TUR721198:TUR721217 UEN721198:UEN721217 UOJ721198:UOJ721217 UYF721198:UYF721217 VIB721198:VIB721217 VRX721198:VRX721217 WBT721198:WBT721217 WLP721198:WLP721217 WVL721198:WVL721217 N786734:N786753 IZ786734:IZ786753 SV786734:SV786753 ACR786734:ACR786753 AMN786734:AMN786753 AWJ786734:AWJ786753 BGF786734:BGF786753 BQB786734:BQB786753 BZX786734:BZX786753 CJT786734:CJT786753 CTP786734:CTP786753 DDL786734:DDL786753 DNH786734:DNH786753 DXD786734:DXD786753 EGZ786734:EGZ786753 EQV786734:EQV786753 FAR786734:FAR786753 FKN786734:FKN786753 FUJ786734:FUJ786753 GEF786734:GEF786753 GOB786734:GOB786753 GXX786734:GXX786753 HHT786734:HHT786753 HRP786734:HRP786753 IBL786734:IBL786753 ILH786734:ILH786753 IVD786734:IVD786753 JEZ786734:JEZ786753 JOV786734:JOV786753 JYR786734:JYR786753 KIN786734:KIN786753 KSJ786734:KSJ786753 LCF786734:LCF786753 LMB786734:LMB786753 LVX786734:LVX786753 MFT786734:MFT786753 MPP786734:MPP786753 MZL786734:MZL786753 NJH786734:NJH786753 NTD786734:NTD786753 OCZ786734:OCZ786753 OMV786734:OMV786753 OWR786734:OWR786753 PGN786734:PGN786753 PQJ786734:PQJ786753 QAF786734:QAF786753 QKB786734:QKB786753 QTX786734:QTX786753 RDT786734:RDT786753 RNP786734:RNP786753 RXL786734:RXL786753 SHH786734:SHH786753 SRD786734:SRD786753 TAZ786734:TAZ786753 TKV786734:TKV786753 TUR786734:TUR786753 UEN786734:UEN786753 UOJ786734:UOJ786753 UYF786734:UYF786753 VIB786734:VIB786753 VRX786734:VRX786753 WBT786734:WBT786753 WLP786734:WLP786753 WVL786734:WVL786753 N852270:N852289 IZ852270:IZ852289 SV852270:SV852289 ACR852270:ACR852289 AMN852270:AMN852289 AWJ852270:AWJ852289 BGF852270:BGF852289 BQB852270:BQB852289 BZX852270:BZX852289 CJT852270:CJT852289 CTP852270:CTP852289 DDL852270:DDL852289 DNH852270:DNH852289 DXD852270:DXD852289 EGZ852270:EGZ852289 EQV852270:EQV852289 FAR852270:FAR852289 FKN852270:FKN852289 FUJ852270:FUJ852289 GEF852270:GEF852289 GOB852270:GOB852289 GXX852270:GXX852289 HHT852270:HHT852289 HRP852270:HRP852289 IBL852270:IBL852289 ILH852270:ILH852289 IVD852270:IVD852289 JEZ852270:JEZ852289 JOV852270:JOV852289 JYR852270:JYR852289 KIN852270:KIN852289 KSJ852270:KSJ852289 LCF852270:LCF852289 LMB852270:LMB852289 LVX852270:LVX852289 MFT852270:MFT852289 MPP852270:MPP852289 MZL852270:MZL852289 NJH852270:NJH852289 NTD852270:NTD852289 OCZ852270:OCZ852289 OMV852270:OMV852289 OWR852270:OWR852289 PGN852270:PGN852289 PQJ852270:PQJ852289 QAF852270:QAF852289 QKB852270:QKB852289 QTX852270:QTX852289 RDT852270:RDT852289 RNP852270:RNP852289 RXL852270:RXL852289 SHH852270:SHH852289 SRD852270:SRD852289 TAZ852270:TAZ852289 TKV852270:TKV852289 TUR852270:TUR852289 UEN852270:UEN852289 UOJ852270:UOJ852289 UYF852270:UYF852289 VIB852270:VIB852289 VRX852270:VRX852289 WBT852270:WBT852289 WLP852270:WLP852289 WVL852270:WVL852289 N917806:N917825 IZ917806:IZ917825 SV917806:SV917825 ACR917806:ACR917825 AMN917806:AMN917825 AWJ917806:AWJ917825 BGF917806:BGF917825 BQB917806:BQB917825 BZX917806:BZX917825 CJT917806:CJT917825 CTP917806:CTP917825 DDL917806:DDL917825 DNH917806:DNH917825 DXD917806:DXD917825 EGZ917806:EGZ917825 EQV917806:EQV917825 FAR917806:FAR917825 FKN917806:FKN917825 FUJ917806:FUJ917825 GEF917806:GEF917825 GOB917806:GOB917825 GXX917806:GXX917825 HHT917806:HHT917825 HRP917806:HRP917825 IBL917806:IBL917825 ILH917806:ILH917825 IVD917806:IVD917825 JEZ917806:JEZ917825 JOV917806:JOV917825 JYR917806:JYR917825 KIN917806:KIN917825 KSJ917806:KSJ917825 LCF917806:LCF917825 LMB917806:LMB917825 LVX917806:LVX917825 MFT917806:MFT917825 MPP917806:MPP917825 MZL917806:MZL917825 NJH917806:NJH917825 NTD917806:NTD917825 OCZ917806:OCZ917825 OMV917806:OMV917825 OWR917806:OWR917825 PGN917806:PGN917825 PQJ917806:PQJ917825 QAF917806:QAF917825 QKB917806:QKB917825 QTX917806:QTX917825 RDT917806:RDT917825 RNP917806:RNP917825 RXL917806:RXL917825 SHH917806:SHH917825 SRD917806:SRD917825 TAZ917806:TAZ917825 TKV917806:TKV917825 TUR917806:TUR917825 UEN917806:UEN917825 UOJ917806:UOJ917825 UYF917806:UYF917825 VIB917806:VIB917825 VRX917806:VRX917825 WBT917806:WBT917825 WLP917806:WLP917825 WVL917806:WVL917825 N983342:N983361 IZ983342:IZ983361 SV983342:SV983361 ACR983342:ACR983361 AMN983342:AMN983361 AWJ983342:AWJ983361 BGF983342:BGF983361 BQB983342:BQB983361 BZX983342:BZX983361 CJT983342:CJT983361 CTP983342:CTP983361 DDL983342:DDL983361 DNH983342:DNH983361 DXD983342:DXD983361 EGZ983342:EGZ983361 EQV983342:EQV983361 FAR983342:FAR983361 FKN983342:FKN983361 FUJ983342:FUJ983361 GEF983342:GEF983361 GOB983342:GOB983361 GXX983342:GXX983361 HHT983342:HHT983361 HRP983342:HRP983361 IBL983342:IBL983361 ILH983342:ILH983361 IVD983342:IVD983361 JEZ983342:JEZ983361 JOV983342:JOV983361 JYR983342:JYR983361 KIN983342:KIN983361 KSJ983342:KSJ983361 LCF983342:LCF983361 LMB983342:LMB983361 LVX983342:LVX983361 MFT983342:MFT983361 MPP983342:MPP983361 MZL983342:MZL983361 NJH983342:NJH983361 NTD983342:NTD983361 OCZ983342:OCZ983361 OMV983342:OMV983361 OWR983342:OWR983361 PGN983342:PGN983361 PQJ983342:PQJ983361 QAF983342:QAF983361 QKB983342:QKB983361 QTX983342:QTX983361 RDT983342:RDT983361 RNP983342:RNP983361 RXL983342:RXL983361 SHH983342:SHH983361 SRD983342:SRD983361 TAZ983342:TAZ983361 TKV983342:TKV983361 TUR983342:TUR983361 UEN983342:UEN983361 UOJ983342:UOJ983361 UYF983342:UYF983361 VIB983342:VIB983361 VRX983342:VRX983361 WBT983342:WBT983361 WLP983342:WLP983361 WVL983342:WVL983361 JH65838:JH65857 TD65838:TD65857 ACZ65838:ACZ65857 AMV65838:AMV65857 AWR65838:AWR65857 BGN65838:BGN65857 BQJ65838:BQJ65857 CAF65838:CAF65857 CKB65838:CKB65857 CTX65838:CTX65857 DDT65838:DDT65857 DNP65838:DNP65857 DXL65838:DXL65857 EHH65838:EHH65857 ERD65838:ERD65857 FAZ65838:FAZ65857 FKV65838:FKV65857 FUR65838:FUR65857 GEN65838:GEN65857 GOJ65838:GOJ65857 GYF65838:GYF65857 HIB65838:HIB65857 HRX65838:HRX65857 IBT65838:IBT65857 ILP65838:ILP65857 IVL65838:IVL65857 JFH65838:JFH65857 JPD65838:JPD65857 JYZ65838:JYZ65857 KIV65838:KIV65857 KSR65838:KSR65857 LCN65838:LCN65857 LMJ65838:LMJ65857 LWF65838:LWF65857 MGB65838:MGB65857 MPX65838:MPX65857 MZT65838:MZT65857 NJP65838:NJP65857 NTL65838:NTL65857 ODH65838:ODH65857 OND65838:OND65857 OWZ65838:OWZ65857 PGV65838:PGV65857 PQR65838:PQR65857 QAN65838:QAN65857 QKJ65838:QKJ65857 QUF65838:QUF65857 REB65838:REB65857 RNX65838:RNX65857 RXT65838:RXT65857 SHP65838:SHP65857 SRL65838:SRL65857 TBH65838:TBH65857 TLD65838:TLD65857 TUZ65838:TUZ65857 UEV65838:UEV65857 UOR65838:UOR65857 UYN65838:UYN65857 VIJ65838:VIJ65857 VSF65838:VSF65857 WCB65838:WCB65857 WLX65838:WLX65857 WVT65838:WVT65857 JH131374:JH131393 TD131374:TD131393 ACZ131374:ACZ131393 AMV131374:AMV131393 AWR131374:AWR131393 BGN131374:BGN131393 BQJ131374:BQJ131393 CAF131374:CAF131393 CKB131374:CKB131393 CTX131374:CTX131393 DDT131374:DDT131393 DNP131374:DNP131393 DXL131374:DXL131393 EHH131374:EHH131393 ERD131374:ERD131393 FAZ131374:FAZ131393 FKV131374:FKV131393 FUR131374:FUR131393 GEN131374:GEN131393 GOJ131374:GOJ131393 GYF131374:GYF131393 HIB131374:HIB131393 HRX131374:HRX131393 IBT131374:IBT131393 ILP131374:ILP131393 IVL131374:IVL131393 JFH131374:JFH131393 JPD131374:JPD131393 JYZ131374:JYZ131393 KIV131374:KIV131393 KSR131374:KSR131393 LCN131374:LCN131393 LMJ131374:LMJ131393 LWF131374:LWF131393 MGB131374:MGB131393 MPX131374:MPX131393 MZT131374:MZT131393 NJP131374:NJP131393 NTL131374:NTL131393 ODH131374:ODH131393 OND131374:OND131393 OWZ131374:OWZ131393 PGV131374:PGV131393 PQR131374:PQR131393 QAN131374:QAN131393 QKJ131374:QKJ131393 QUF131374:QUF131393 REB131374:REB131393 RNX131374:RNX131393 RXT131374:RXT131393 SHP131374:SHP131393 SRL131374:SRL131393 TBH131374:TBH131393 TLD131374:TLD131393 TUZ131374:TUZ131393 UEV131374:UEV131393 UOR131374:UOR131393 UYN131374:UYN131393 VIJ131374:VIJ131393 VSF131374:VSF131393 WCB131374:WCB131393 WLX131374:WLX131393 WVT131374:WVT131393 JH196910:JH196929 TD196910:TD196929 ACZ196910:ACZ196929 AMV196910:AMV196929 AWR196910:AWR196929 BGN196910:BGN196929 BQJ196910:BQJ196929 CAF196910:CAF196929 CKB196910:CKB196929 CTX196910:CTX196929 DDT196910:DDT196929 DNP196910:DNP196929 DXL196910:DXL196929 EHH196910:EHH196929 ERD196910:ERD196929 FAZ196910:FAZ196929 FKV196910:FKV196929 FUR196910:FUR196929 GEN196910:GEN196929 GOJ196910:GOJ196929 GYF196910:GYF196929 HIB196910:HIB196929 HRX196910:HRX196929 IBT196910:IBT196929 ILP196910:ILP196929 IVL196910:IVL196929 JFH196910:JFH196929 JPD196910:JPD196929 JYZ196910:JYZ196929 KIV196910:KIV196929 KSR196910:KSR196929 LCN196910:LCN196929 LMJ196910:LMJ196929 LWF196910:LWF196929 MGB196910:MGB196929 MPX196910:MPX196929 MZT196910:MZT196929 NJP196910:NJP196929 NTL196910:NTL196929 ODH196910:ODH196929 OND196910:OND196929 OWZ196910:OWZ196929 PGV196910:PGV196929 PQR196910:PQR196929 QAN196910:QAN196929 QKJ196910:QKJ196929 QUF196910:QUF196929 REB196910:REB196929 RNX196910:RNX196929 RXT196910:RXT196929 SHP196910:SHP196929 SRL196910:SRL196929 TBH196910:TBH196929 TLD196910:TLD196929 TUZ196910:TUZ196929 UEV196910:UEV196929 UOR196910:UOR196929 UYN196910:UYN196929 VIJ196910:VIJ196929 VSF196910:VSF196929 WCB196910:WCB196929 WLX196910:WLX196929 WVT196910:WVT196929 JH262446:JH262465 TD262446:TD262465 ACZ262446:ACZ262465 AMV262446:AMV262465 AWR262446:AWR262465 BGN262446:BGN262465 BQJ262446:BQJ262465 CAF262446:CAF262465 CKB262446:CKB262465 CTX262446:CTX262465 DDT262446:DDT262465 DNP262446:DNP262465 DXL262446:DXL262465 EHH262446:EHH262465 ERD262446:ERD262465 FAZ262446:FAZ262465 FKV262446:FKV262465 FUR262446:FUR262465 GEN262446:GEN262465 GOJ262446:GOJ262465 GYF262446:GYF262465 HIB262446:HIB262465 HRX262446:HRX262465 IBT262446:IBT262465 ILP262446:ILP262465 IVL262446:IVL262465 JFH262446:JFH262465 JPD262446:JPD262465 JYZ262446:JYZ262465 KIV262446:KIV262465 KSR262446:KSR262465 LCN262446:LCN262465 LMJ262446:LMJ262465 LWF262446:LWF262465 MGB262446:MGB262465 MPX262446:MPX262465 MZT262446:MZT262465 NJP262446:NJP262465 NTL262446:NTL262465 ODH262446:ODH262465 OND262446:OND262465 OWZ262446:OWZ262465 PGV262446:PGV262465 PQR262446:PQR262465 QAN262446:QAN262465 QKJ262446:QKJ262465 QUF262446:QUF262465 REB262446:REB262465 RNX262446:RNX262465 RXT262446:RXT262465 SHP262446:SHP262465 SRL262446:SRL262465 TBH262446:TBH262465 TLD262446:TLD262465 TUZ262446:TUZ262465 UEV262446:UEV262465 UOR262446:UOR262465 UYN262446:UYN262465 VIJ262446:VIJ262465 VSF262446:VSF262465 WCB262446:WCB262465 WLX262446:WLX262465 WVT262446:WVT262465 JH327982:JH328001 TD327982:TD328001 ACZ327982:ACZ328001 AMV327982:AMV328001 AWR327982:AWR328001 BGN327982:BGN328001 BQJ327982:BQJ328001 CAF327982:CAF328001 CKB327982:CKB328001 CTX327982:CTX328001 DDT327982:DDT328001 DNP327982:DNP328001 DXL327982:DXL328001 EHH327982:EHH328001 ERD327982:ERD328001 FAZ327982:FAZ328001 FKV327982:FKV328001 FUR327982:FUR328001 GEN327982:GEN328001 GOJ327982:GOJ328001 GYF327982:GYF328001 HIB327982:HIB328001 HRX327982:HRX328001 IBT327982:IBT328001 ILP327982:ILP328001 IVL327982:IVL328001 JFH327982:JFH328001 JPD327982:JPD328001 JYZ327982:JYZ328001 KIV327982:KIV328001 KSR327982:KSR328001 LCN327982:LCN328001 LMJ327982:LMJ328001 LWF327982:LWF328001 MGB327982:MGB328001 MPX327982:MPX328001 MZT327982:MZT328001 NJP327982:NJP328001 NTL327982:NTL328001 ODH327982:ODH328001 OND327982:OND328001 OWZ327982:OWZ328001 PGV327982:PGV328001 PQR327982:PQR328001 QAN327982:QAN328001 QKJ327982:QKJ328001 QUF327982:QUF328001 REB327982:REB328001 RNX327982:RNX328001 RXT327982:RXT328001 SHP327982:SHP328001 SRL327982:SRL328001 TBH327982:TBH328001 TLD327982:TLD328001 TUZ327982:TUZ328001 UEV327982:UEV328001 UOR327982:UOR328001 UYN327982:UYN328001 VIJ327982:VIJ328001 VSF327982:VSF328001 WCB327982:WCB328001 WLX327982:WLX328001 WVT327982:WVT328001 JH393518:JH393537 TD393518:TD393537 ACZ393518:ACZ393537 AMV393518:AMV393537 AWR393518:AWR393537 BGN393518:BGN393537 BQJ393518:BQJ393537 CAF393518:CAF393537 CKB393518:CKB393537 CTX393518:CTX393537 DDT393518:DDT393537 DNP393518:DNP393537 DXL393518:DXL393537 EHH393518:EHH393537 ERD393518:ERD393537 FAZ393518:FAZ393537 FKV393518:FKV393537 FUR393518:FUR393537 GEN393518:GEN393537 GOJ393518:GOJ393537 GYF393518:GYF393537 HIB393518:HIB393537 HRX393518:HRX393537 IBT393518:IBT393537 ILP393518:ILP393537 IVL393518:IVL393537 JFH393518:JFH393537 JPD393518:JPD393537 JYZ393518:JYZ393537 KIV393518:KIV393537 KSR393518:KSR393537 LCN393518:LCN393537 LMJ393518:LMJ393537 LWF393518:LWF393537 MGB393518:MGB393537 MPX393518:MPX393537 MZT393518:MZT393537 NJP393518:NJP393537 NTL393518:NTL393537 ODH393518:ODH393537 OND393518:OND393537 OWZ393518:OWZ393537 PGV393518:PGV393537 PQR393518:PQR393537 QAN393518:QAN393537 QKJ393518:QKJ393537 QUF393518:QUF393537 REB393518:REB393537 RNX393518:RNX393537 RXT393518:RXT393537 SHP393518:SHP393537 SRL393518:SRL393537 TBH393518:TBH393537 TLD393518:TLD393537 TUZ393518:TUZ393537 UEV393518:UEV393537 UOR393518:UOR393537 UYN393518:UYN393537 VIJ393518:VIJ393537 VSF393518:VSF393537 WCB393518:WCB393537 WLX393518:WLX393537 WVT393518:WVT393537 JH459054:JH459073 TD459054:TD459073 ACZ459054:ACZ459073 AMV459054:AMV459073 AWR459054:AWR459073 BGN459054:BGN459073 BQJ459054:BQJ459073 CAF459054:CAF459073 CKB459054:CKB459073 CTX459054:CTX459073 DDT459054:DDT459073 DNP459054:DNP459073 DXL459054:DXL459073 EHH459054:EHH459073 ERD459054:ERD459073 FAZ459054:FAZ459073 FKV459054:FKV459073 FUR459054:FUR459073 GEN459054:GEN459073 GOJ459054:GOJ459073 GYF459054:GYF459073 HIB459054:HIB459073 HRX459054:HRX459073 IBT459054:IBT459073 ILP459054:ILP459073 IVL459054:IVL459073 JFH459054:JFH459073 JPD459054:JPD459073 JYZ459054:JYZ459073 KIV459054:KIV459073 KSR459054:KSR459073 LCN459054:LCN459073 LMJ459054:LMJ459073 LWF459054:LWF459073 MGB459054:MGB459073 MPX459054:MPX459073 MZT459054:MZT459073 NJP459054:NJP459073 NTL459054:NTL459073 ODH459054:ODH459073 OND459054:OND459073 OWZ459054:OWZ459073 PGV459054:PGV459073 PQR459054:PQR459073 QAN459054:QAN459073 QKJ459054:QKJ459073 QUF459054:QUF459073 REB459054:REB459073 RNX459054:RNX459073 RXT459054:RXT459073 SHP459054:SHP459073 SRL459054:SRL459073 TBH459054:TBH459073 TLD459054:TLD459073 TUZ459054:TUZ459073 UEV459054:UEV459073 UOR459054:UOR459073 UYN459054:UYN459073 VIJ459054:VIJ459073 VSF459054:VSF459073 WCB459054:WCB459073 WLX459054:WLX459073 WVT459054:WVT459073 JH524590:JH524609 TD524590:TD524609 ACZ524590:ACZ524609 AMV524590:AMV524609 AWR524590:AWR524609 BGN524590:BGN524609 BQJ524590:BQJ524609 CAF524590:CAF524609 CKB524590:CKB524609 CTX524590:CTX524609 DDT524590:DDT524609 DNP524590:DNP524609 DXL524590:DXL524609 EHH524590:EHH524609 ERD524590:ERD524609 FAZ524590:FAZ524609 FKV524590:FKV524609 FUR524590:FUR524609 GEN524590:GEN524609 GOJ524590:GOJ524609 GYF524590:GYF524609 HIB524590:HIB524609 HRX524590:HRX524609 IBT524590:IBT524609 ILP524590:ILP524609 IVL524590:IVL524609 JFH524590:JFH524609 JPD524590:JPD524609 JYZ524590:JYZ524609 KIV524590:KIV524609 KSR524590:KSR524609 LCN524590:LCN524609 LMJ524590:LMJ524609 LWF524590:LWF524609 MGB524590:MGB524609 MPX524590:MPX524609 MZT524590:MZT524609 NJP524590:NJP524609 NTL524590:NTL524609 ODH524590:ODH524609 OND524590:OND524609 OWZ524590:OWZ524609 PGV524590:PGV524609 PQR524590:PQR524609 QAN524590:QAN524609 QKJ524590:QKJ524609 QUF524590:QUF524609 REB524590:REB524609 RNX524590:RNX524609 RXT524590:RXT524609 SHP524590:SHP524609 SRL524590:SRL524609 TBH524590:TBH524609 TLD524590:TLD524609 TUZ524590:TUZ524609 UEV524590:UEV524609 UOR524590:UOR524609 UYN524590:UYN524609 VIJ524590:VIJ524609 VSF524590:VSF524609 WCB524590:WCB524609 WLX524590:WLX524609 WVT524590:WVT524609 JH590126:JH590145 TD590126:TD590145 ACZ590126:ACZ590145 AMV590126:AMV590145 AWR590126:AWR590145 BGN590126:BGN590145 BQJ590126:BQJ590145 CAF590126:CAF590145 CKB590126:CKB590145 CTX590126:CTX590145 DDT590126:DDT590145 DNP590126:DNP590145 DXL590126:DXL590145 EHH590126:EHH590145 ERD590126:ERD590145 FAZ590126:FAZ590145 FKV590126:FKV590145 FUR590126:FUR590145 GEN590126:GEN590145 GOJ590126:GOJ590145 GYF590126:GYF590145 HIB590126:HIB590145 HRX590126:HRX590145 IBT590126:IBT590145 ILP590126:ILP590145 IVL590126:IVL590145 JFH590126:JFH590145 JPD590126:JPD590145 JYZ590126:JYZ590145 KIV590126:KIV590145 KSR590126:KSR590145 LCN590126:LCN590145 LMJ590126:LMJ590145 LWF590126:LWF590145 MGB590126:MGB590145 MPX590126:MPX590145 MZT590126:MZT590145 NJP590126:NJP590145 NTL590126:NTL590145 ODH590126:ODH590145 OND590126:OND590145 OWZ590126:OWZ590145 PGV590126:PGV590145 PQR590126:PQR590145 QAN590126:QAN590145 QKJ590126:QKJ590145 QUF590126:QUF590145 REB590126:REB590145 RNX590126:RNX590145 RXT590126:RXT590145 SHP590126:SHP590145 SRL590126:SRL590145 TBH590126:TBH590145 TLD590126:TLD590145 TUZ590126:TUZ590145 UEV590126:UEV590145 UOR590126:UOR590145 UYN590126:UYN590145 VIJ590126:VIJ590145 VSF590126:VSF590145 WCB590126:WCB590145 WLX590126:WLX590145 WVT590126:WVT590145 JH655662:JH655681 TD655662:TD655681 ACZ655662:ACZ655681 AMV655662:AMV655681 AWR655662:AWR655681 BGN655662:BGN655681 BQJ655662:BQJ655681 CAF655662:CAF655681 CKB655662:CKB655681 CTX655662:CTX655681 DDT655662:DDT655681 DNP655662:DNP655681 DXL655662:DXL655681 EHH655662:EHH655681 ERD655662:ERD655681 FAZ655662:FAZ655681 FKV655662:FKV655681 FUR655662:FUR655681 GEN655662:GEN655681 GOJ655662:GOJ655681 GYF655662:GYF655681 HIB655662:HIB655681 HRX655662:HRX655681 IBT655662:IBT655681 ILP655662:ILP655681 IVL655662:IVL655681 JFH655662:JFH655681 JPD655662:JPD655681 JYZ655662:JYZ655681 KIV655662:KIV655681 KSR655662:KSR655681 LCN655662:LCN655681 LMJ655662:LMJ655681 LWF655662:LWF655681 MGB655662:MGB655681 MPX655662:MPX655681 MZT655662:MZT655681 NJP655662:NJP655681 NTL655662:NTL655681 ODH655662:ODH655681 OND655662:OND655681 OWZ655662:OWZ655681 PGV655662:PGV655681 PQR655662:PQR655681 QAN655662:QAN655681 QKJ655662:QKJ655681 QUF655662:QUF655681 REB655662:REB655681 RNX655662:RNX655681 RXT655662:RXT655681 SHP655662:SHP655681 SRL655662:SRL655681 TBH655662:TBH655681 TLD655662:TLD655681 TUZ655662:TUZ655681 UEV655662:UEV655681 UOR655662:UOR655681 UYN655662:UYN655681 VIJ655662:VIJ655681 VSF655662:VSF655681 WCB655662:WCB655681 WLX655662:WLX655681 WVT655662:WVT655681 JH721198:JH721217 TD721198:TD721217 ACZ721198:ACZ721217 AMV721198:AMV721217 AWR721198:AWR721217 BGN721198:BGN721217 BQJ721198:BQJ721217 CAF721198:CAF721217 CKB721198:CKB721217 CTX721198:CTX721217 DDT721198:DDT721217 DNP721198:DNP721217 DXL721198:DXL721217 EHH721198:EHH721217 ERD721198:ERD721217 FAZ721198:FAZ721217 FKV721198:FKV721217 FUR721198:FUR721217 GEN721198:GEN721217 GOJ721198:GOJ721217 GYF721198:GYF721217 HIB721198:HIB721217 HRX721198:HRX721217 IBT721198:IBT721217 ILP721198:ILP721217 IVL721198:IVL721217 JFH721198:JFH721217 JPD721198:JPD721217 JYZ721198:JYZ721217 KIV721198:KIV721217 KSR721198:KSR721217 LCN721198:LCN721217 LMJ721198:LMJ721217 LWF721198:LWF721217 MGB721198:MGB721217 MPX721198:MPX721217 MZT721198:MZT721217 NJP721198:NJP721217 NTL721198:NTL721217 ODH721198:ODH721217 OND721198:OND721217 OWZ721198:OWZ721217 PGV721198:PGV721217 PQR721198:PQR721217 QAN721198:QAN721217 QKJ721198:QKJ721217 QUF721198:QUF721217 REB721198:REB721217 RNX721198:RNX721217 RXT721198:RXT721217 SHP721198:SHP721217 SRL721198:SRL721217 TBH721198:TBH721217 TLD721198:TLD721217 TUZ721198:TUZ721217 UEV721198:UEV721217 UOR721198:UOR721217 UYN721198:UYN721217 VIJ721198:VIJ721217 VSF721198:VSF721217 WCB721198:WCB721217 WLX721198:WLX721217 WVT721198:WVT721217 JH786734:JH786753 TD786734:TD786753 ACZ786734:ACZ786753 AMV786734:AMV786753 AWR786734:AWR786753 BGN786734:BGN786753 BQJ786734:BQJ786753 CAF786734:CAF786753 CKB786734:CKB786753 CTX786734:CTX786753 DDT786734:DDT786753 DNP786734:DNP786753 DXL786734:DXL786753 EHH786734:EHH786753 ERD786734:ERD786753 FAZ786734:FAZ786753 FKV786734:FKV786753 FUR786734:FUR786753 GEN786734:GEN786753 GOJ786734:GOJ786753 GYF786734:GYF786753 HIB786734:HIB786753 HRX786734:HRX786753 IBT786734:IBT786753 ILP786734:ILP786753 IVL786734:IVL786753 JFH786734:JFH786753 JPD786734:JPD786753 JYZ786734:JYZ786753 KIV786734:KIV786753 KSR786734:KSR786753 LCN786734:LCN786753 LMJ786734:LMJ786753 LWF786734:LWF786753 MGB786734:MGB786753 MPX786734:MPX786753 MZT786734:MZT786753 NJP786734:NJP786753 NTL786734:NTL786753 ODH786734:ODH786753 OND786734:OND786753 OWZ786734:OWZ786753 PGV786734:PGV786753 PQR786734:PQR786753 QAN786734:QAN786753 QKJ786734:QKJ786753 QUF786734:QUF786753 REB786734:REB786753 RNX786734:RNX786753 RXT786734:RXT786753 SHP786734:SHP786753 SRL786734:SRL786753 TBH786734:TBH786753 TLD786734:TLD786753 TUZ786734:TUZ786753 UEV786734:UEV786753 UOR786734:UOR786753 UYN786734:UYN786753 VIJ786734:VIJ786753 VSF786734:VSF786753 WCB786734:WCB786753 WLX786734:WLX786753 WVT786734:WVT786753 JH852270:JH852289 TD852270:TD852289 ACZ852270:ACZ852289 AMV852270:AMV852289 AWR852270:AWR852289 BGN852270:BGN852289 BQJ852270:BQJ852289 CAF852270:CAF852289 CKB852270:CKB852289 CTX852270:CTX852289 DDT852270:DDT852289 DNP852270:DNP852289 DXL852270:DXL852289 EHH852270:EHH852289 ERD852270:ERD852289 FAZ852270:FAZ852289 FKV852270:FKV852289 FUR852270:FUR852289 GEN852270:GEN852289 GOJ852270:GOJ852289 GYF852270:GYF852289 HIB852270:HIB852289 HRX852270:HRX852289 IBT852270:IBT852289 ILP852270:ILP852289 IVL852270:IVL852289 JFH852270:JFH852289 JPD852270:JPD852289 JYZ852270:JYZ852289 KIV852270:KIV852289 KSR852270:KSR852289 LCN852270:LCN852289 LMJ852270:LMJ852289 LWF852270:LWF852289 MGB852270:MGB852289 MPX852270:MPX852289 MZT852270:MZT852289 NJP852270:NJP852289 NTL852270:NTL852289 ODH852270:ODH852289 OND852270:OND852289 OWZ852270:OWZ852289 PGV852270:PGV852289 PQR852270:PQR852289 QAN852270:QAN852289 QKJ852270:QKJ852289 QUF852270:QUF852289 REB852270:REB852289 RNX852270:RNX852289 RXT852270:RXT852289 SHP852270:SHP852289 SRL852270:SRL852289 TBH852270:TBH852289 TLD852270:TLD852289 TUZ852270:TUZ852289 UEV852270:UEV852289 UOR852270:UOR852289 UYN852270:UYN852289 VIJ852270:VIJ852289 VSF852270:VSF852289 WCB852270:WCB852289 WLX852270:WLX852289 WVT852270:WVT852289 JH917806:JH917825 TD917806:TD917825 ACZ917806:ACZ917825 AMV917806:AMV917825 AWR917806:AWR917825 BGN917806:BGN917825 BQJ917806:BQJ917825 CAF917806:CAF917825 CKB917806:CKB917825 CTX917806:CTX917825 DDT917806:DDT917825 DNP917806:DNP917825 DXL917806:DXL917825 EHH917806:EHH917825 ERD917806:ERD917825 FAZ917806:FAZ917825 FKV917806:FKV917825 FUR917806:FUR917825 GEN917806:GEN917825 GOJ917806:GOJ917825 GYF917806:GYF917825 HIB917806:HIB917825 HRX917806:HRX917825 IBT917806:IBT917825 ILP917806:ILP917825 IVL917806:IVL917825 JFH917806:JFH917825 JPD917806:JPD917825 JYZ917806:JYZ917825 KIV917806:KIV917825 KSR917806:KSR917825 LCN917806:LCN917825 LMJ917806:LMJ917825 LWF917806:LWF917825 MGB917806:MGB917825 MPX917806:MPX917825 MZT917806:MZT917825 NJP917806:NJP917825 NTL917806:NTL917825 ODH917806:ODH917825 OND917806:OND917825 OWZ917806:OWZ917825 PGV917806:PGV917825 PQR917806:PQR917825 QAN917806:QAN917825 QKJ917806:QKJ917825 QUF917806:QUF917825 REB917806:REB917825 RNX917806:RNX917825 RXT917806:RXT917825 SHP917806:SHP917825 SRL917806:SRL917825 TBH917806:TBH917825 TLD917806:TLD917825 TUZ917806:TUZ917825 UEV917806:UEV917825 UOR917806:UOR917825 UYN917806:UYN917825 VIJ917806:VIJ917825 VSF917806:VSF917825 WCB917806:WCB917825 WLX917806:WLX917825 WVT917806:WVT917825 JH983342:JH983361 TD983342:TD983361 ACZ983342:ACZ983361 AMV983342:AMV983361 AWR983342:AWR983361 BGN983342:BGN983361 BQJ983342:BQJ983361 CAF983342:CAF983361 CKB983342:CKB983361 CTX983342:CTX983361 DDT983342:DDT983361 DNP983342:DNP983361 DXL983342:DXL983361 EHH983342:EHH983361 ERD983342:ERD983361 FAZ983342:FAZ983361 FKV983342:FKV983361 FUR983342:FUR983361 GEN983342:GEN983361 GOJ983342:GOJ983361 GYF983342:GYF983361 HIB983342:HIB983361 HRX983342:HRX983361 IBT983342:IBT983361 ILP983342:ILP983361 IVL983342:IVL983361 JFH983342:JFH983361 JPD983342:JPD983361 JYZ983342:JYZ983361 KIV983342:KIV983361 KSR983342:KSR983361 LCN983342:LCN983361 LMJ983342:LMJ983361 LWF983342:LWF983361 MGB983342:MGB983361 MPX983342:MPX983361 MZT983342:MZT983361 NJP983342:NJP983361 NTL983342:NTL983361 ODH983342:ODH983361 OND983342:OND983361 OWZ983342:OWZ983361 PGV983342:PGV983361 PQR983342:PQR983361 QAN983342:QAN983361 QKJ983342:QKJ983361 QUF983342:QUF983361 REB983342:REB983361 RNX983342:RNX983361 RXT983342:RXT983361 SHP983342:SHP983361 SRL983342:SRL983361 TBH983342:TBH983361 TLD983342:TLD983361 TUZ983342:TUZ983361 UEV983342:UEV983361 UOR983342:UOR983361 UYN983342:UYN983361 VIJ983342:VIJ983361 VSF983342:VSF983361 WCB983342:WCB983361 WLX983342:WLX983361 JB31:JB32 SX31:SX32 ACT31:ACT32 AMP31:AMP32 AWL31:AWL32 BGH31:BGH32 BQD31:BQD32 BZZ31:BZZ32 CJV31:CJV32 CTR31:CTR32 DDN31:DDN32 DNJ31:DNJ32 DXF31:DXF32 EHB31:EHB32 EQX31:EQX32 FAT31:FAT32 FKP31:FKP32 FUL31:FUL32 GEH31:GEH32 GOD31:GOD32 GXZ31:GXZ32 HHV31:HHV32 HRR31:HRR32 IBN31:IBN32 ILJ31:ILJ32 IVF31:IVF32 JFB31:JFB32 JOX31:JOX32 JYT31:JYT32 KIP31:KIP32 KSL31:KSL32 LCH31:LCH32 LMD31:LMD32 LVZ31:LVZ32 MFV31:MFV32 MPR31:MPR32 MZN31:MZN32 NJJ31:NJJ32 NTF31:NTF32 ODB31:ODB32 OMX31:OMX32 OWT31:OWT32 PGP31:PGP32 PQL31:PQL32 QAH31:QAH32 QKD31:QKD32 QTZ31:QTZ32 RDV31:RDV32 RNR31:RNR32 RXN31:RXN32 SHJ31:SHJ32 SRF31:SRF32 TBB31:TBB32 TKX31:TKX32 TUT31:TUT32 UEP31:UEP32 UOL31:UOL32 UYH31:UYH32 VID31:VID32 VRZ31:VRZ32 WBV31:WBV32 WLR31:WLR32 WVN31:WVN32 JE31:JE32 TA31:TA32 ACW31:ACW32 AMS31:AMS32 AWO31:AWO32 BGK31:BGK32 BQG31:BQG32 CAC31:CAC32 CJY31:CJY32 CTU31:CTU32 DDQ31:DDQ32 DNM31:DNM32 DXI31:DXI32 EHE31:EHE32 ERA31:ERA32 FAW31:FAW32 FKS31:FKS32 FUO31:FUO32 GEK31:GEK32 GOG31:GOG32 GYC31:GYC32 HHY31:HHY32 HRU31:HRU32 IBQ31:IBQ32 ILM31:ILM32 IVI31:IVI32 JFE31:JFE32 JPA31:JPA32 JYW31:JYW32 KIS31:KIS32 KSO31:KSO32 LCK31:LCK32 LMG31:LMG32 LWC31:LWC32 MFY31:MFY32 MPU31:MPU32 MZQ31:MZQ32 NJM31:NJM32 NTI31:NTI32 ODE31:ODE32 ONA31:ONA32 OWW31:OWW32 PGS31:PGS32 PQO31:PQO32 QAK31:QAK32 QKG31:QKG32 QUC31:QUC32 RDY31:RDY32 RNU31:RNU32 RXQ31:RXQ32 SHM31:SHM32 SRI31:SRI32 TBE31:TBE32 TLA31:TLA32 TUW31:TUW32 UES31:UES32 UOO31:UOO32 UYK31:UYK32 VIG31:VIG32 VSC31:VSC32 WBY31:WBY32 WLU31:WLU32 WVQ31:WVQ32 IZ31:IZ32 SV31:SV32 ACR31:ACR32 AMN31:AMN32 AWJ31:AWJ32 BGF31:BGF32 BQB31:BQB32 BZX31:BZX32 CJT31:CJT32 CTP31:CTP32 DDL31:DDL32 DNH31:DNH32 DXD31:DXD32 EGZ31:EGZ32 EQV31:EQV32 FAR31:FAR32 FKN31:FKN32 FUJ31:FUJ32 GEF31:GEF32 GOB31:GOB32 GXX31:GXX32 HHT31:HHT32 HRP31:HRP32 IBL31:IBL32 ILH31:ILH32 IVD31:IVD32 JEZ31:JEZ32 JOV31:JOV32 JYR31:JYR32 KIN31:KIN32 KSJ31:KSJ32 LCF31:LCF32 LMB31:LMB32 LVX31:LVX32 MFT31:MFT32 MPP31:MPP32 MZL31:MZL32 NJH31:NJH32 NTD31:NTD32 OCZ31:OCZ32 OMV31:OMV32 OWR31:OWR32 PGN31:PGN32 PQJ31:PQJ32 QAF31:QAF32 QKB31:QKB32 QTX31:QTX32 RDT31:RDT32 RNP31:RNP32 RXL31:RXL32 SHH31:SHH32 SRD31:SRD32 TAZ31:TAZ32 TKV31:TKV32 TUR31:TUR32 UEN31:UEN32 UOJ31:UOJ32 UYF31:UYF32 VIB31:VIB32 VRX31:VRX32 WBT31:WBT32 WLP31:WLP32 WVL31:WVL32 JH31:JH32 TD31:TD32 ACZ31:ACZ32 AMV31:AMV32 AWR31:AWR32 BGN31:BGN32 BQJ31:BQJ32 CAF31:CAF32 CKB31:CKB32 CTX31:CTX32 DDT31:DDT32 DNP31:DNP32 DXL31:DXL32 EHH31:EHH32 ERD31:ERD32 FAZ31:FAZ32 FKV31:FKV32 FUR31:FUR32 GEN31:GEN32 GOJ31:GOJ32 GYF31:GYF32 HIB31:HIB32 HRX31:HRX32 IBT31:IBT32 ILP31:ILP32 IVL31:IVL32 JFH31:JFH32 JPD31:JPD32 JYZ31:JYZ32 KIV31:KIV32 KSR31:KSR32 LCN31:LCN32 LMJ31:LMJ32 LWF31:LWF32 MGB31:MGB32 MPX31:MPX32 MZT31:MZT32 NJP31:NJP32 NTL31:NTL32 ODH31:ODH32 OND31:OND32 OWZ31:OWZ32 PGV31:PGV32 PQR31:PQR32 QAN31:QAN32 QKJ31:QKJ32 QUF31:QUF32 REB31:REB32 RNX31:RNX32 RXT31:RXT32 SHP31:SHP32 SRL31:SRL32 TBH31:TBH32 TLD31:TLD32 TUZ31:TUZ32 UEV31:UEV32 UOR31:UOR32 UYN31:UYN32 VIJ31:VIJ32 VSF31:VSF32 WCB31:WCB32 WLX31:WLX32 WVT31:WVT32 P14:P67 P158:P346 SX35:SX327 ACT35:ACT327 AMP35:AMP327 AWL35:AWL327 BGH35:BGH327 BQD35:BQD327 BZZ35:BZZ327 CJV35:CJV327 CTR35:CTR327 DDN35:DDN327 DNJ35:DNJ327 DXF35:DXF327 EHB35:EHB327 EQX35:EQX327 FAT35:FAT327 FKP35:FKP327 FUL35:FUL327 GEH35:GEH327 GOD35:GOD327 GXZ35:GXZ327 HHV35:HHV327 HRR35:HRR327 IBN35:IBN327 ILJ35:ILJ327 IVF35:IVF327 JFB35:JFB327 JOX35:JOX327 JYT35:JYT327 KIP35:KIP327 KSL35:KSL327 LCH35:LCH327 LMD35:LMD327 LVZ35:LVZ327 MFV35:MFV327 MPR35:MPR327 MZN35:MZN327 NJJ35:NJJ327 NTF35:NTF327 ODB35:ODB327 OMX35:OMX327 OWT35:OWT327 PGP35:PGP327 PQL35:PQL327 QAH35:QAH327 QKD35:QKD327 QTZ35:QTZ327 RDV35:RDV327 RNR35:RNR327 RXN35:RXN327 SHJ35:SHJ327 SRF35:SRF327 TBB35:TBB327 TKX35:TKX327 TUT35:TUT327 UEP35:UEP327 UOL35:UOL327 UYH35:UYH327 VID35:VID327 VRZ35:VRZ327 WBV35:WBV327 WLR35:WLR327 WVN35:WVN327 JE35:JE327 TA35:TA327 ACW35:ACW327 AMS35:AMS327 AWO35:AWO327 BGK35:BGK327 BQG35:BQG327 CAC35:CAC327 CJY35:CJY327 CTU35:CTU327 DDQ35:DDQ327 DNM35:DNM327 DXI35:DXI327 EHE35:EHE327 ERA35:ERA327 FAW35:FAW327 FKS35:FKS327 FUO35:FUO327 GEK35:GEK327 GOG35:GOG327 GYC35:GYC327 HHY35:HHY327 HRU35:HRU327 IBQ35:IBQ327 ILM35:ILM327 IVI35:IVI327 JFE35:JFE327 JPA35:JPA327 JYW35:JYW327 KIS35:KIS327 KSO35:KSO327 LCK35:LCK327 LMG35:LMG327 LWC35:LWC327 MFY35:MFY327 MPU35:MPU327 MZQ35:MZQ327 NJM35:NJM327 NTI35:NTI327 ODE35:ODE327 ONA35:ONA327 OWW35:OWW327 PGS35:PGS327 PQO35:PQO327 QAK35:QAK327 QKG35:QKG327 QUC35:QUC327 RDY35:RDY327 RNU35:RNU327 RXQ35:RXQ327 SHM35:SHM327 SRI35:SRI327 TBE35:TBE327 TLA35:TLA327 TUW35:TUW327 UES35:UES327 UOO35:UOO327 UYK35:UYK327 VIG35:VIG327 VSC35:VSC327 WBY35:WBY327 WLU35:WLU327 WVQ35:WVQ327 IZ35:IZ327 SV35:SV327 ACR35:ACR327 AMN35:AMN327 AWJ35:AWJ327 BGF35:BGF327 BQB35:BQB327 BZX35:BZX327 CJT35:CJT327 CTP35:CTP327 DDL35:DDL327 DNH35:DNH327 DXD35:DXD327 EGZ35:EGZ327 EQV35:EQV327 FAR35:FAR327 FKN35:FKN327 FUJ35:FUJ327 GEF35:GEF327 GOB35:GOB327 GXX35:GXX327 HHT35:HHT327 HRP35:HRP327 IBL35:IBL327 ILH35:ILH327 IVD35:IVD327 JEZ35:JEZ327 JOV35:JOV327 JYR35:JYR327 KIN35:KIN327 KSJ35:KSJ327 LCF35:LCF327 LMB35:LMB327 LVX35:LVX327 MFT35:MFT327 MPP35:MPP327 MZL35:MZL327 NJH35:NJH327 NTD35:NTD327 OCZ35:OCZ327 OMV35:OMV327 OWR35:OWR327 PGN35:PGN327 PQJ35:PQJ327 QAF35:QAF327 QKB35:QKB327 QTX35:QTX327 RDT35:RDT327 RNP35:RNP327 RXL35:RXL327 SHH35:SHH327 SRD35:SRD327 TAZ35:TAZ327 TKV35:TKV327 TUR35:TUR327 UEN35:UEN327 UOJ35:UOJ327 UYF35:UYF327 VIB35:VIB327 VRX35:VRX327 WBT35:WBT327 WLP35:WLP327 WVL35:WVL327 JH35:JH327 TD35:TD327 ACZ35:ACZ327 AMV35:AMV327 AWR35:AWR327 BGN35:BGN327 BQJ35:BQJ327 CAF35:CAF327 CKB35:CKB327 CTX35:CTX327 DDT35:DDT327 DNP35:DNP327 DXL35:DXL327 EHH35:EHH327 ERD35:ERD327 FAZ35:FAZ327 FKV35:FKV327 FUR35:FUR327 GEN35:GEN327 GOJ35:GOJ327 GYF35:GYF327 HIB35:HIB327 HRX35:HRX327 IBT35:IBT327 ILP35:ILP327 IVL35:IVL327 JFH35:JFH327 JPD35:JPD327 JYZ35:JYZ327 KIV35:KIV327 KSR35:KSR327 LCN35:LCN327 LMJ35:LMJ327 LWF35:LWF327 MGB35:MGB327 MPX35:MPX327 MZT35:MZT327 NJP35:NJP327 NTL35:NTL327 ODH35:ODH327 OND35:OND327 OWZ35:OWZ327 PGV35:PGV327 PQR35:PQR327 QAN35:QAN327 QKJ35:QKJ327 QUF35:QUF327 REB35:REB327 RNX35:RNX327 RXT35:RXT327 SHP35:SHP327 SRL35:SRL327 TBH35:TBH327 TLD35:TLD327 TUZ35:TUZ327 UEV35:UEV327 UOR35:UOR327 UYN35:UYN327 VIJ35:VIJ327 VSF35:VSF327 WCB35:WCB327 WLX35:WLX327 WVT35:WVT327 JB35:JB327 P70:P154 N14:N346" xr:uid="{2A8380C4-E72C-4E87-899B-DD3966EAACEA}">
      <formula1>"$/GJ/Day, $/GJ"</formula1>
    </dataValidation>
    <dataValidation type="list" allowBlank="1" showInputMessage="1" showErrorMessage="1" sqref="WVB983342:WVB983361 D65838:D65857 IP65838:IP65857 SL65838:SL65857 ACH65838:ACH65857 AMD65838:AMD65857 AVZ65838:AVZ65857 BFV65838:BFV65857 BPR65838:BPR65857 BZN65838:BZN65857 CJJ65838:CJJ65857 CTF65838:CTF65857 DDB65838:DDB65857 DMX65838:DMX65857 DWT65838:DWT65857 EGP65838:EGP65857 EQL65838:EQL65857 FAH65838:FAH65857 FKD65838:FKD65857 FTZ65838:FTZ65857 GDV65838:GDV65857 GNR65838:GNR65857 GXN65838:GXN65857 HHJ65838:HHJ65857 HRF65838:HRF65857 IBB65838:IBB65857 IKX65838:IKX65857 IUT65838:IUT65857 JEP65838:JEP65857 JOL65838:JOL65857 JYH65838:JYH65857 KID65838:KID65857 KRZ65838:KRZ65857 LBV65838:LBV65857 LLR65838:LLR65857 LVN65838:LVN65857 MFJ65838:MFJ65857 MPF65838:MPF65857 MZB65838:MZB65857 NIX65838:NIX65857 NST65838:NST65857 OCP65838:OCP65857 OML65838:OML65857 OWH65838:OWH65857 PGD65838:PGD65857 PPZ65838:PPZ65857 PZV65838:PZV65857 QJR65838:QJR65857 QTN65838:QTN65857 RDJ65838:RDJ65857 RNF65838:RNF65857 RXB65838:RXB65857 SGX65838:SGX65857 SQT65838:SQT65857 TAP65838:TAP65857 TKL65838:TKL65857 TUH65838:TUH65857 UED65838:UED65857 UNZ65838:UNZ65857 UXV65838:UXV65857 VHR65838:VHR65857 VRN65838:VRN65857 WBJ65838:WBJ65857 WLF65838:WLF65857 WVB65838:WVB65857 D131374:D131393 IP131374:IP131393 SL131374:SL131393 ACH131374:ACH131393 AMD131374:AMD131393 AVZ131374:AVZ131393 BFV131374:BFV131393 BPR131374:BPR131393 BZN131374:BZN131393 CJJ131374:CJJ131393 CTF131374:CTF131393 DDB131374:DDB131393 DMX131374:DMX131393 DWT131374:DWT131393 EGP131374:EGP131393 EQL131374:EQL131393 FAH131374:FAH131393 FKD131374:FKD131393 FTZ131374:FTZ131393 GDV131374:GDV131393 GNR131374:GNR131393 GXN131374:GXN131393 HHJ131374:HHJ131393 HRF131374:HRF131393 IBB131374:IBB131393 IKX131374:IKX131393 IUT131374:IUT131393 JEP131374:JEP131393 JOL131374:JOL131393 JYH131374:JYH131393 KID131374:KID131393 KRZ131374:KRZ131393 LBV131374:LBV131393 LLR131374:LLR131393 LVN131374:LVN131393 MFJ131374:MFJ131393 MPF131374:MPF131393 MZB131374:MZB131393 NIX131374:NIX131393 NST131374:NST131393 OCP131374:OCP131393 OML131374:OML131393 OWH131374:OWH131393 PGD131374:PGD131393 PPZ131374:PPZ131393 PZV131374:PZV131393 QJR131374:QJR131393 QTN131374:QTN131393 RDJ131374:RDJ131393 RNF131374:RNF131393 RXB131374:RXB131393 SGX131374:SGX131393 SQT131374:SQT131393 TAP131374:TAP131393 TKL131374:TKL131393 TUH131374:TUH131393 UED131374:UED131393 UNZ131374:UNZ131393 UXV131374:UXV131393 VHR131374:VHR131393 VRN131374:VRN131393 WBJ131374:WBJ131393 WLF131374:WLF131393 WVB131374:WVB131393 D196910:D196929 IP196910:IP196929 SL196910:SL196929 ACH196910:ACH196929 AMD196910:AMD196929 AVZ196910:AVZ196929 BFV196910:BFV196929 BPR196910:BPR196929 BZN196910:BZN196929 CJJ196910:CJJ196929 CTF196910:CTF196929 DDB196910:DDB196929 DMX196910:DMX196929 DWT196910:DWT196929 EGP196910:EGP196929 EQL196910:EQL196929 FAH196910:FAH196929 FKD196910:FKD196929 FTZ196910:FTZ196929 GDV196910:GDV196929 GNR196910:GNR196929 GXN196910:GXN196929 HHJ196910:HHJ196929 HRF196910:HRF196929 IBB196910:IBB196929 IKX196910:IKX196929 IUT196910:IUT196929 JEP196910:JEP196929 JOL196910:JOL196929 JYH196910:JYH196929 KID196910:KID196929 KRZ196910:KRZ196929 LBV196910:LBV196929 LLR196910:LLR196929 LVN196910:LVN196929 MFJ196910:MFJ196929 MPF196910:MPF196929 MZB196910:MZB196929 NIX196910:NIX196929 NST196910:NST196929 OCP196910:OCP196929 OML196910:OML196929 OWH196910:OWH196929 PGD196910:PGD196929 PPZ196910:PPZ196929 PZV196910:PZV196929 QJR196910:QJR196929 QTN196910:QTN196929 RDJ196910:RDJ196929 RNF196910:RNF196929 RXB196910:RXB196929 SGX196910:SGX196929 SQT196910:SQT196929 TAP196910:TAP196929 TKL196910:TKL196929 TUH196910:TUH196929 UED196910:UED196929 UNZ196910:UNZ196929 UXV196910:UXV196929 VHR196910:VHR196929 VRN196910:VRN196929 WBJ196910:WBJ196929 WLF196910:WLF196929 WVB196910:WVB196929 D262446:D262465 IP262446:IP262465 SL262446:SL262465 ACH262446:ACH262465 AMD262446:AMD262465 AVZ262446:AVZ262465 BFV262446:BFV262465 BPR262446:BPR262465 BZN262446:BZN262465 CJJ262446:CJJ262465 CTF262446:CTF262465 DDB262446:DDB262465 DMX262446:DMX262465 DWT262446:DWT262465 EGP262446:EGP262465 EQL262446:EQL262465 FAH262446:FAH262465 FKD262446:FKD262465 FTZ262446:FTZ262465 GDV262446:GDV262465 GNR262446:GNR262465 GXN262446:GXN262465 HHJ262446:HHJ262465 HRF262446:HRF262465 IBB262446:IBB262465 IKX262446:IKX262465 IUT262446:IUT262465 JEP262446:JEP262465 JOL262446:JOL262465 JYH262446:JYH262465 KID262446:KID262465 KRZ262446:KRZ262465 LBV262446:LBV262465 LLR262446:LLR262465 LVN262446:LVN262465 MFJ262446:MFJ262465 MPF262446:MPF262465 MZB262446:MZB262465 NIX262446:NIX262465 NST262446:NST262465 OCP262446:OCP262465 OML262446:OML262465 OWH262446:OWH262465 PGD262446:PGD262465 PPZ262446:PPZ262465 PZV262446:PZV262465 QJR262446:QJR262465 QTN262446:QTN262465 RDJ262446:RDJ262465 RNF262446:RNF262465 RXB262446:RXB262465 SGX262446:SGX262465 SQT262446:SQT262465 TAP262446:TAP262465 TKL262446:TKL262465 TUH262446:TUH262465 UED262446:UED262465 UNZ262446:UNZ262465 UXV262446:UXV262465 VHR262446:VHR262465 VRN262446:VRN262465 WBJ262446:WBJ262465 WLF262446:WLF262465 WVB262446:WVB262465 D327982:D328001 IP327982:IP328001 SL327982:SL328001 ACH327982:ACH328001 AMD327982:AMD328001 AVZ327982:AVZ328001 BFV327982:BFV328001 BPR327982:BPR328001 BZN327982:BZN328001 CJJ327982:CJJ328001 CTF327982:CTF328001 DDB327982:DDB328001 DMX327982:DMX328001 DWT327982:DWT328001 EGP327982:EGP328001 EQL327982:EQL328001 FAH327982:FAH328001 FKD327982:FKD328001 FTZ327982:FTZ328001 GDV327982:GDV328001 GNR327982:GNR328001 GXN327982:GXN328001 HHJ327982:HHJ328001 HRF327982:HRF328001 IBB327982:IBB328001 IKX327982:IKX328001 IUT327982:IUT328001 JEP327982:JEP328001 JOL327982:JOL328001 JYH327982:JYH328001 KID327982:KID328001 KRZ327982:KRZ328001 LBV327982:LBV328001 LLR327982:LLR328001 LVN327982:LVN328001 MFJ327982:MFJ328001 MPF327982:MPF328001 MZB327982:MZB328001 NIX327982:NIX328001 NST327982:NST328001 OCP327982:OCP328001 OML327982:OML328001 OWH327982:OWH328001 PGD327982:PGD328001 PPZ327982:PPZ328001 PZV327982:PZV328001 QJR327982:QJR328001 QTN327982:QTN328001 RDJ327982:RDJ328001 RNF327982:RNF328001 RXB327982:RXB328001 SGX327982:SGX328001 SQT327982:SQT328001 TAP327982:TAP328001 TKL327982:TKL328001 TUH327982:TUH328001 UED327982:UED328001 UNZ327982:UNZ328001 UXV327982:UXV328001 VHR327982:VHR328001 VRN327982:VRN328001 WBJ327982:WBJ328001 WLF327982:WLF328001 WVB327982:WVB328001 D393518:D393537 IP393518:IP393537 SL393518:SL393537 ACH393518:ACH393537 AMD393518:AMD393537 AVZ393518:AVZ393537 BFV393518:BFV393537 BPR393518:BPR393537 BZN393518:BZN393537 CJJ393518:CJJ393537 CTF393518:CTF393537 DDB393518:DDB393537 DMX393518:DMX393537 DWT393518:DWT393537 EGP393518:EGP393537 EQL393518:EQL393537 FAH393518:FAH393537 FKD393518:FKD393537 FTZ393518:FTZ393537 GDV393518:GDV393537 GNR393518:GNR393537 GXN393518:GXN393537 HHJ393518:HHJ393537 HRF393518:HRF393537 IBB393518:IBB393537 IKX393518:IKX393537 IUT393518:IUT393537 JEP393518:JEP393537 JOL393518:JOL393537 JYH393518:JYH393537 KID393518:KID393537 KRZ393518:KRZ393537 LBV393518:LBV393537 LLR393518:LLR393537 LVN393518:LVN393537 MFJ393518:MFJ393537 MPF393518:MPF393537 MZB393518:MZB393537 NIX393518:NIX393537 NST393518:NST393537 OCP393518:OCP393537 OML393518:OML393537 OWH393518:OWH393537 PGD393518:PGD393537 PPZ393518:PPZ393537 PZV393518:PZV393537 QJR393518:QJR393537 QTN393518:QTN393537 RDJ393518:RDJ393537 RNF393518:RNF393537 RXB393518:RXB393537 SGX393518:SGX393537 SQT393518:SQT393537 TAP393518:TAP393537 TKL393518:TKL393537 TUH393518:TUH393537 UED393518:UED393537 UNZ393518:UNZ393537 UXV393518:UXV393537 VHR393518:VHR393537 VRN393518:VRN393537 WBJ393518:WBJ393537 WLF393518:WLF393537 WVB393518:WVB393537 D459054:D459073 IP459054:IP459073 SL459054:SL459073 ACH459054:ACH459073 AMD459054:AMD459073 AVZ459054:AVZ459073 BFV459054:BFV459073 BPR459054:BPR459073 BZN459054:BZN459073 CJJ459054:CJJ459073 CTF459054:CTF459073 DDB459054:DDB459073 DMX459054:DMX459073 DWT459054:DWT459073 EGP459054:EGP459073 EQL459054:EQL459073 FAH459054:FAH459073 FKD459054:FKD459073 FTZ459054:FTZ459073 GDV459054:GDV459073 GNR459054:GNR459073 GXN459054:GXN459073 HHJ459054:HHJ459073 HRF459054:HRF459073 IBB459054:IBB459073 IKX459054:IKX459073 IUT459054:IUT459073 JEP459054:JEP459073 JOL459054:JOL459073 JYH459054:JYH459073 KID459054:KID459073 KRZ459054:KRZ459073 LBV459054:LBV459073 LLR459054:LLR459073 LVN459054:LVN459073 MFJ459054:MFJ459073 MPF459054:MPF459073 MZB459054:MZB459073 NIX459054:NIX459073 NST459054:NST459073 OCP459054:OCP459073 OML459054:OML459073 OWH459054:OWH459073 PGD459054:PGD459073 PPZ459054:PPZ459073 PZV459054:PZV459073 QJR459054:QJR459073 QTN459054:QTN459073 RDJ459054:RDJ459073 RNF459054:RNF459073 RXB459054:RXB459073 SGX459054:SGX459073 SQT459054:SQT459073 TAP459054:TAP459073 TKL459054:TKL459073 TUH459054:TUH459073 UED459054:UED459073 UNZ459054:UNZ459073 UXV459054:UXV459073 VHR459054:VHR459073 VRN459054:VRN459073 WBJ459054:WBJ459073 WLF459054:WLF459073 WVB459054:WVB459073 D524590:D524609 IP524590:IP524609 SL524590:SL524609 ACH524590:ACH524609 AMD524590:AMD524609 AVZ524590:AVZ524609 BFV524590:BFV524609 BPR524590:BPR524609 BZN524590:BZN524609 CJJ524590:CJJ524609 CTF524590:CTF524609 DDB524590:DDB524609 DMX524590:DMX524609 DWT524590:DWT524609 EGP524590:EGP524609 EQL524590:EQL524609 FAH524590:FAH524609 FKD524590:FKD524609 FTZ524590:FTZ524609 GDV524590:GDV524609 GNR524590:GNR524609 GXN524590:GXN524609 HHJ524590:HHJ524609 HRF524590:HRF524609 IBB524590:IBB524609 IKX524590:IKX524609 IUT524590:IUT524609 JEP524590:JEP524609 JOL524590:JOL524609 JYH524590:JYH524609 KID524590:KID524609 KRZ524590:KRZ524609 LBV524590:LBV524609 LLR524590:LLR524609 LVN524590:LVN524609 MFJ524590:MFJ524609 MPF524590:MPF524609 MZB524590:MZB524609 NIX524590:NIX524609 NST524590:NST524609 OCP524590:OCP524609 OML524590:OML524609 OWH524590:OWH524609 PGD524590:PGD524609 PPZ524590:PPZ524609 PZV524590:PZV524609 QJR524590:QJR524609 QTN524590:QTN524609 RDJ524590:RDJ524609 RNF524590:RNF524609 RXB524590:RXB524609 SGX524590:SGX524609 SQT524590:SQT524609 TAP524590:TAP524609 TKL524590:TKL524609 TUH524590:TUH524609 UED524590:UED524609 UNZ524590:UNZ524609 UXV524590:UXV524609 VHR524590:VHR524609 VRN524590:VRN524609 WBJ524590:WBJ524609 WLF524590:WLF524609 WVB524590:WVB524609 D590126:D590145 IP590126:IP590145 SL590126:SL590145 ACH590126:ACH590145 AMD590126:AMD590145 AVZ590126:AVZ590145 BFV590126:BFV590145 BPR590126:BPR590145 BZN590126:BZN590145 CJJ590126:CJJ590145 CTF590126:CTF590145 DDB590126:DDB590145 DMX590126:DMX590145 DWT590126:DWT590145 EGP590126:EGP590145 EQL590126:EQL590145 FAH590126:FAH590145 FKD590126:FKD590145 FTZ590126:FTZ590145 GDV590126:GDV590145 GNR590126:GNR590145 GXN590126:GXN590145 HHJ590126:HHJ590145 HRF590126:HRF590145 IBB590126:IBB590145 IKX590126:IKX590145 IUT590126:IUT590145 JEP590126:JEP590145 JOL590126:JOL590145 JYH590126:JYH590145 KID590126:KID590145 KRZ590126:KRZ590145 LBV590126:LBV590145 LLR590126:LLR590145 LVN590126:LVN590145 MFJ590126:MFJ590145 MPF590126:MPF590145 MZB590126:MZB590145 NIX590126:NIX590145 NST590126:NST590145 OCP590126:OCP590145 OML590126:OML590145 OWH590126:OWH590145 PGD590126:PGD590145 PPZ590126:PPZ590145 PZV590126:PZV590145 QJR590126:QJR590145 QTN590126:QTN590145 RDJ590126:RDJ590145 RNF590126:RNF590145 RXB590126:RXB590145 SGX590126:SGX590145 SQT590126:SQT590145 TAP590126:TAP590145 TKL590126:TKL590145 TUH590126:TUH590145 UED590126:UED590145 UNZ590126:UNZ590145 UXV590126:UXV590145 VHR590126:VHR590145 VRN590126:VRN590145 WBJ590126:WBJ590145 WLF590126:WLF590145 WVB590126:WVB590145 D655662:D655681 IP655662:IP655681 SL655662:SL655681 ACH655662:ACH655681 AMD655662:AMD655681 AVZ655662:AVZ655681 BFV655662:BFV655681 BPR655662:BPR655681 BZN655662:BZN655681 CJJ655662:CJJ655681 CTF655662:CTF655681 DDB655662:DDB655681 DMX655662:DMX655681 DWT655662:DWT655681 EGP655662:EGP655681 EQL655662:EQL655681 FAH655662:FAH655681 FKD655662:FKD655681 FTZ655662:FTZ655681 GDV655662:GDV655681 GNR655662:GNR655681 GXN655662:GXN655681 HHJ655662:HHJ655681 HRF655662:HRF655681 IBB655662:IBB655681 IKX655662:IKX655681 IUT655662:IUT655681 JEP655662:JEP655681 JOL655662:JOL655681 JYH655662:JYH655681 KID655662:KID655681 KRZ655662:KRZ655681 LBV655662:LBV655681 LLR655662:LLR655681 LVN655662:LVN655681 MFJ655662:MFJ655681 MPF655662:MPF655681 MZB655662:MZB655681 NIX655662:NIX655681 NST655662:NST655681 OCP655662:OCP655681 OML655662:OML655681 OWH655662:OWH655681 PGD655662:PGD655681 PPZ655662:PPZ655681 PZV655662:PZV655681 QJR655662:QJR655681 QTN655662:QTN655681 RDJ655662:RDJ655681 RNF655662:RNF655681 RXB655662:RXB655681 SGX655662:SGX655681 SQT655662:SQT655681 TAP655662:TAP655681 TKL655662:TKL655681 TUH655662:TUH655681 UED655662:UED655681 UNZ655662:UNZ655681 UXV655662:UXV655681 VHR655662:VHR655681 VRN655662:VRN655681 WBJ655662:WBJ655681 WLF655662:WLF655681 WVB655662:WVB655681 D721198:D721217 IP721198:IP721217 SL721198:SL721217 ACH721198:ACH721217 AMD721198:AMD721217 AVZ721198:AVZ721217 BFV721198:BFV721217 BPR721198:BPR721217 BZN721198:BZN721217 CJJ721198:CJJ721217 CTF721198:CTF721217 DDB721198:DDB721217 DMX721198:DMX721217 DWT721198:DWT721217 EGP721198:EGP721217 EQL721198:EQL721217 FAH721198:FAH721217 FKD721198:FKD721217 FTZ721198:FTZ721217 GDV721198:GDV721217 GNR721198:GNR721217 GXN721198:GXN721217 HHJ721198:HHJ721217 HRF721198:HRF721217 IBB721198:IBB721217 IKX721198:IKX721217 IUT721198:IUT721217 JEP721198:JEP721217 JOL721198:JOL721217 JYH721198:JYH721217 KID721198:KID721217 KRZ721198:KRZ721217 LBV721198:LBV721217 LLR721198:LLR721217 LVN721198:LVN721217 MFJ721198:MFJ721217 MPF721198:MPF721217 MZB721198:MZB721217 NIX721198:NIX721217 NST721198:NST721217 OCP721198:OCP721217 OML721198:OML721217 OWH721198:OWH721217 PGD721198:PGD721217 PPZ721198:PPZ721217 PZV721198:PZV721217 QJR721198:QJR721217 QTN721198:QTN721217 RDJ721198:RDJ721217 RNF721198:RNF721217 RXB721198:RXB721217 SGX721198:SGX721217 SQT721198:SQT721217 TAP721198:TAP721217 TKL721198:TKL721217 TUH721198:TUH721217 UED721198:UED721217 UNZ721198:UNZ721217 UXV721198:UXV721217 VHR721198:VHR721217 VRN721198:VRN721217 WBJ721198:WBJ721217 WLF721198:WLF721217 WVB721198:WVB721217 D786734:D786753 IP786734:IP786753 SL786734:SL786753 ACH786734:ACH786753 AMD786734:AMD786753 AVZ786734:AVZ786753 BFV786734:BFV786753 BPR786734:BPR786753 BZN786734:BZN786753 CJJ786734:CJJ786753 CTF786734:CTF786753 DDB786734:DDB786753 DMX786734:DMX786753 DWT786734:DWT786753 EGP786734:EGP786753 EQL786734:EQL786753 FAH786734:FAH786753 FKD786734:FKD786753 FTZ786734:FTZ786753 GDV786734:GDV786753 GNR786734:GNR786753 GXN786734:GXN786753 HHJ786734:HHJ786753 HRF786734:HRF786753 IBB786734:IBB786753 IKX786734:IKX786753 IUT786734:IUT786753 JEP786734:JEP786753 JOL786734:JOL786753 JYH786734:JYH786753 KID786734:KID786753 KRZ786734:KRZ786753 LBV786734:LBV786753 LLR786734:LLR786753 LVN786734:LVN786753 MFJ786734:MFJ786753 MPF786734:MPF786753 MZB786734:MZB786753 NIX786734:NIX786753 NST786734:NST786753 OCP786734:OCP786753 OML786734:OML786753 OWH786734:OWH786753 PGD786734:PGD786753 PPZ786734:PPZ786753 PZV786734:PZV786753 QJR786734:QJR786753 QTN786734:QTN786753 RDJ786734:RDJ786753 RNF786734:RNF786753 RXB786734:RXB786753 SGX786734:SGX786753 SQT786734:SQT786753 TAP786734:TAP786753 TKL786734:TKL786753 TUH786734:TUH786753 UED786734:UED786753 UNZ786734:UNZ786753 UXV786734:UXV786753 VHR786734:VHR786753 VRN786734:VRN786753 WBJ786734:WBJ786753 WLF786734:WLF786753 WVB786734:WVB786753 D852270:D852289 IP852270:IP852289 SL852270:SL852289 ACH852270:ACH852289 AMD852270:AMD852289 AVZ852270:AVZ852289 BFV852270:BFV852289 BPR852270:BPR852289 BZN852270:BZN852289 CJJ852270:CJJ852289 CTF852270:CTF852289 DDB852270:DDB852289 DMX852270:DMX852289 DWT852270:DWT852289 EGP852270:EGP852289 EQL852270:EQL852289 FAH852270:FAH852289 FKD852270:FKD852289 FTZ852270:FTZ852289 GDV852270:GDV852289 GNR852270:GNR852289 GXN852270:GXN852289 HHJ852270:HHJ852289 HRF852270:HRF852289 IBB852270:IBB852289 IKX852270:IKX852289 IUT852270:IUT852289 JEP852270:JEP852289 JOL852270:JOL852289 JYH852270:JYH852289 KID852270:KID852289 KRZ852270:KRZ852289 LBV852270:LBV852289 LLR852270:LLR852289 LVN852270:LVN852289 MFJ852270:MFJ852289 MPF852270:MPF852289 MZB852270:MZB852289 NIX852270:NIX852289 NST852270:NST852289 OCP852270:OCP852289 OML852270:OML852289 OWH852270:OWH852289 PGD852270:PGD852289 PPZ852270:PPZ852289 PZV852270:PZV852289 QJR852270:QJR852289 QTN852270:QTN852289 RDJ852270:RDJ852289 RNF852270:RNF852289 RXB852270:RXB852289 SGX852270:SGX852289 SQT852270:SQT852289 TAP852270:TAP852289 TKL852270:TKL852289 TUH852270:TUH852289 UED852270:UED852289 UNZ852270:UNZ852289 UXV852270:UXV852289 VHR852270:VHR852289 VRN852270:VRN852289 WBJ852270:WBJ852289 WLF852270:WLF852289 WVB852270:WVB852289 D917806:D917825 IP917806:IP917825 SL917806:SL917825 ACH917806:ACH917825 AMD917806:AMD917825 AVZ917806:AVZ917825 BFV917806:BFV917825 BPR917806:BPR917825 BZN917806:BZN917825 CJJ917806:CJJ917825 CTF917806:CTF917825 DDB917806:DDB917825 DMX917806:DMX917825 DWT917806:DWT917825 EGP917806:EGP917825 EQL917806:EQL917825 FAH917806:FAH917825 FKD917806:FKD917825 FTZ917806:FTZ917825 GDV917806:GDV917825 GNR917806:GNR917825 GXN917806:GXN917825 HHJ917806:HHJ917825 HRF917806:HRF917825 IBB917806:IBB917825 IKX917806:IKX917825 IUT917806:IUT917825 JEP917806:JEP917825 JOL917806:JOL917825 JYH917806:JYH917825 KID917806:KID917825 KRZ917806:KRZ917825 LBV917806:LBV917825 LLR917806:LLR917825 LVN917806:LVN917825 MFJ917806:MFJ917825 MPF917806:MPF917825 MZB917806:MZB917825 NIX917806:NIX917825 NST917806:NST917825 OCP917806:OCP917825 OML917806:OML917825 OWH917806:OWH917825 PGD917806:PGD917825 PPZ917806:PPZ917825 PZV917806:PZV917825 QJR917806:QJR917825 QTN917806:QTN917825 RDJ917806:RDJ917825 RNF917806:RNF917825 RXB917806:RXB917825 SGX917806:SGX917825 SQT917806:SQT917825 TAP917806:TAP917825 TKL917806:TKL917825 TUH917806:TUH917825 UED917806:UED917825 UNZ917806:UNZ917825 UXV917806:UXV917825 VHR917806:VHR917825 VRN917806:VRN917825 WBJ917806:WBJ917825 WLF917806:WLF917825 WVB917806:WVB917825 D983342:D983361 IP983342:IP983361 SL983342:SL983361 ACH983342:ACH983361 AMD983342:AMD983361 AVZ983342:AVZ983361 BFV983342:BFV983361 BPR983342:BPR983361 BZN983342:BZN983361 CJJ983342:CJJ983361 CTF983342:CTF983361 DDB983342:DDB983361 DMX983342:DMX983361 DWT983342:DWT983361 EGP983342:EGP983361 EQL983342:EQL983361 FAH983342:FAH983361 FKD983342:FKD983361 FTZ983342:FTZ983361 GDV983342:GDV983361 GNR983342:GNR983361 GXN983342:GXN983361 HHJ983342:HHJ983361 HRF983342:HRF983361 IBB983342:IBB983361 IKX983342:IKX983361 IUT983342:IUT983361 JEP983342:JEP983361 JOL983342:JOL983361 JYH983342:JYH983361 KID983342:KID983361 KRZ983342:KRZ983361 LBV983342:LBV983361 LLR983342:LLR983361 LVN983342:LVN983361 MFJ983342:MFJ983361 MPF983342:MPF983361 MZB983342:MZB983361 NIX983342:NIX983361 NST983342:NST983361 OCP983342:OCP983361 OML983342:OML983361 OWH983342:OWH983361 PGD983342:PGD983361 PPZ983342:PPZ983361 PZV983342:PZV983361 QJR983342:QJR983361 QTN983342:QTN983361 RDJ983342:RDJ983361 RNF983342:RNF983361 RXB983342:RXB983361 SGX983342:SGX983361 SQT983342:SQT983361 TAP983342:TAP983361 TKL983342:TKL983361 TUH983342:TUH983361 UED983342:UED983361 UNZ983342:UNZ983361 UXV983342:UXV983361 VHR983342:VHR983361 VRN983342:VRN983361 WBJ983342:WBJ983361 WLF983342:WLF983361 IP31:IP32 SL31:SL32 ACH31:ACH32 AMD31:AMD32 AVZ31:AVZ32 BFV31:BFV32 BPR31:BPR32 BZN31:BZN32 CJJ31:CJJ32 CTF31:CTF32 DDB31:DDB32 DMX31:DMX32 DWT31:DWT32 EGP31:EGP32 EQL31:EQL32 FAH31:FAH32 FKD31:FKD32 FTZ31:FTZ32 GDV31:GDV32 GNR31:GNR32 GXN31:GXN32 HHJ31:HHJ32 HRF31:HRF32 IBB31:IBB32 IKX31:IKX32 IUT31:IUT32 JEP31:JEP32 JOL31:JOL32 JYH31:JYH32 KID31:KID32 KRZ31:KRZ32 LBV31:LBV32 LLR31:LLR32 LVN31:LVN32 MFJ31:MFJ32 MPF31:MPF32 MZB31:MZB32 NIX31:NIX32 NST31:NST32 OCP31:OCP32 OML31:OML32 OWH31:OWH32 PGD31:PGD32 PPZ31:PPZ32 PZV31:PZV32 QJR31:QJR32 QTN31:QTN32 RDJ31:RDJ32 RNF31:RNF32 RXB31:RXB32 SGX31:SGX32 SQT31:SQT32 TAP31:TAP32 TKL31:TKL32 TUH31:TUH32 UED31:UED32 UNZ31:UNZ32 UXV31:UXV32 VHR31:VHR32 VRN31:VRN32 WBJ31:WBJ32 WLF31:WLF32 WVB31:WVB32 IP35:IP327 SL35:SL327 ACH35:ACH327 AMD35:AMD327 AVZ35:AVZ327 BFV35:BFV327 BPR35:BPR327 BZN35:BZN327 CJJ35:CJJ327 CTF35:CTF327 DDB35:DDB327 DMX35:DMX327 DWT35:DWT327 EGP35:EGP327 EQL35:EQL327 FAH35:FAH327 FKD35:FKD327 FTZ35:FTZ327 GDV35:GDV327 GNR35:GNR327 GXN35:GXN327 HHJ35:HHJ327 HRF35:HRF327 IBB35:IBB327 IKX35:IKX327 IUT35:IUT327 JEP35:JEP327 JOL35:JOL327 JYH35:JYH327 KID35:KID327 KRZ35:KRZ327 LBV35:LBV327 LLR35:LLR327 LVN35:LVN327 MFJ35:MFJ327 MPF35:MPF327 MZB35:MZB327 NIX35:NIX327 NST35:NST327 OCP35:OCP327 OML35:OML327 OWH35:OWH327 PGD35:PGD327 PPZ35:PPZ327 PZV35:PZV327 QJR35:QJR327 QTN35:QTN327 RDJ35:RDJ327 RNF35:RNF327 RXB35:RXB327 SGX35:SGX327 SQT35:SQT327 TAP35:TAP327 TKL35:TKL327 TUH35:TUH327 UED35:UED327 UNZ35:UNZ327 UXV35:UXV327 VHR35:VHR327 VRN35:VRN327 WBJ35:WBJ327 WLF35:WLF327 WVB35:WVB327" xr:uid="{5F1E5C92-A1BF-4F43-B037-77B38475270A}">
      <formula1>"Withdrawal, Storage capacity, Storage, Vaporisation capacity, Vaporisation, Liquefaction capacity, Liquefaction, Compression capacity, Compression, Other (specify in column AH)"</formula1>
    </dataValidation>
    <dataValidation type="list" allowBlank="1" showInputMessage="1" showErrorMessage="1" sqref="V14:V346" xr:uid="{BC8FEE5B-C437-4C00-A95F-C121387DEF73}">
      <formula1>"firm, as available and interruptible, other (specify in column W)"</formula1>
    </dataValidation>
  </dataValidations>
  <pageMargins left="0.75" right="0.75" top="1" bottom="1" header="0.5" footer="0.5"/>
  <pageSetup paperSize="9" scale="10" orientation="landscape" verticalDpi="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Actual prices payable 198G</vt:lpstr>
      <vt:lpstr>'Actual prices payable 198G'!Print_Area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Chotima Micallef</dc:creator>
  <cp:lastModifiedBy>Chotima Micallef</cp:lastModifiedBy>
  <dcterms:created xsi:type="dcterms:W3CDTF">2023-08-17T06:17:31Z</dcterms:created>
  <dcterms:modified xsi:type="dcterms:W3CDTF">2024-12-23T01:00:55Z</dcterms:modified>
</cp:coreProperties>
</file>